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mmun.sharepoint.com/sites/gymnasieantagningen/Delade dokument/UEDB/Priser/IM-priser/IM-priser 2021/"/>
    </mc:Choice>
  </mc:AlternateContent>
  <xr:revisionPtr revIDLastSave="1" documentId="8_{A59B8FF3-9F2D-4291-8A4D-C75BF94BC3AB}" xr6:coauthVersionLast="46" xr6:coauthVersionMax="46" xr10:uidLastSave="{DE656EC0-FB94-4A0C-B0F7-AB6C530958E8}"/>
  <bookViews>
    <workbookView xWindow="-21720" yWindow="0" windowWidth="21600" windowHeight="11328" firstSheet="16" activeTab="16" xr2:uid="{00000000-000D-0000-FFFF-FFFF00000000}"/>
  </bookViews>
  <sheets>
    <sheet name="Botkyrka" sheetId="1" r:id="rId1"/>
    <sheet name="Danderyd" sheetId="30" r:id="rId2"/>
    <sheet name="Ekerö" sheetId="3" r:id="rId3"/>
    <sheet name="Haninge" sheetId="4" r:id="rId4"/>
    <sheet name="Huddinge" sheetId="6" r:id="rId5"/>
    <sheet name="Håbo" sheetId="5" r:id="rId6"/>
    <sheet name="Järfälla" sheetId="7" r:id="rId7"/>
    <sheet name="Lidingö" sheetId="8" r:id="rId8"/>
    <sheet name="Nacka" sheetId="9" r:id="rId9"/>
    <sheet name="Norrtälje" sheetId="10" r:id="rId10"/>
    <sheet name="Nynäshamn" sheetId="11" r:id="rId11"/>
    <sheet name="Salem" sheetId="12" r:id="rId12"/>
    <sheet name="Sigtuna" sheetId="13" r:id="rId13"/>
    <sheet name="SLL Berga" sheetId="31" r:id="rId14"/>
    <sheet name="Sollentuna" sheetId="14" r:id="rId15"/>
    <sheet name="Solna" sheetId="15" r:id="rId16"/>
    <sheet name="Stockholm " sheetId="17" r:id="rId17"/>
    <sheet name="Stockholm SÄR" sheetId="28" r:id="rId18"/>
    <sheet name="Sundbyberg" sheetId="19" r:id="rId19"/>
    <sheet name="Södertälje" sheetId="18" r:id="rId20"/>
    <sheet name="Tyresö" sheetId="27" r:id="rId21"/>
    <sheet name="Täby" sheetId="21" r:id="rId22"/>
    <sheet name="Upplands Bro" sheetId="22" r:id="rId23"/>
    <sheet name="Upplands Väsby" sheetId="23" r:id="rId24"/>
    <sheet name="Vallentuna" sheetId="24" r:id="rId25"/>
    <sheet name="Värmdö" sheetId="25" r:id="rId26"/>
    <sheet name="Österåker" sheetId="33" r:id="rId27"/>
    <sheet name="Gnesta" sheetId="32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7" l="1"/>
  <c r="C12" i="17"/>
  <c r="C9" i="33"/>
  <c r="D9" i="33" s="1"/>
  <c r="D8" i="33"/>
  <c r="D7" i="33"/>
  <c r="D6" i="33"/>
  <c r="B21" i="18" l="1"/>
  <c r="B20" i="18"/>
  <c r="B19" i="18"/>
  <c r="B18" i="18"/>
  <c r="B17" i="18"/>
  <c r="B16" i="18"/>
  <c r="B15" i="18"/>
  <c r="B14" i="18"/>
  <c r="B13" i="18"/>
  <c r="B12" i="18"/>
  <c r="B11" i="18"/>
  <c r="B10" i="18"/>
  <c r="B7" i="18"/>
  <c r="B6" i="18"/>
  <c r="B5" i="18"/>
  <c r="D52" i="10" l="1"/>
  <c r="E52" i="10" s="1"/>
  <c r="C52" i="10"/>
  <c r="B52" i="10"/>
  <c r="D51" i="10"/>
  <c r="E51" i="10" s="1"/>
  <c r="B51" i="10"/>
  <c r="C51" i="10" s="1"/>
  <c r="D50" i="10"/>
  <c r="E50" i="10" s="1"/>
  <c r="C50" i="10"/>
  <c r="B50" i="10"/>
  <c r="D49" i="10"/>
  <c r="E49" i="10" s="1"/>
  <c r="B49" i="10"/>
  <c r="C49" i="10" s="1"/>
  <c r="D48" i="10"/>
  <c r="E48" i="10" s="1"/>
  <c r="C48" i="10"/>
  <c r="B48" i="10"/>
  <c r="D46" i="10"/>
  <c r="E46" i="10" s="1"/>
  <c r="C46" i="10"/>
  <c r="D45" i="10"/>
  <c r="E45" i="10" s="1"/>
  <c r="C45" i="10"/>
  <c r="E44" i="10"/>
  <c r="D44" i="10"/>
  <c r="C44" i="10"/>
  <c r="E43" i="10"/>
  <c r="D43" i="10"/>
  <c r="C43" i="10"/>
  <c r="D40" i="10"/>
  <c r="E40" i="10" s="1"/>
  <c r="C40" i="10"/>
  <c r="D39" i="10"/>
  <c r="E39" i="10" s="1"/>
  <c r="C39" i="10"/>
  <c r="D38" i="10"/>
  <c r="E38" i="10" s="1"/>
  <c r="C38" i="10"/>
  <c r="D37" i="10"/>
  <c r="E37" i="10" s="1"/>
  <c r="C37" i="10"/>
  <c r="D36" i="10"/>
  <c r="E36" i="10" s="1"/>
  <c r="C36" i="10"/>
  <c r="D35" i="10"/>
  <c r="E35" i="10" s="1"/>
  <c r="C35" i="10"/>
  <c r="E34" i="10"/>
  <c r="D34" i="10"/>
  <c r="C34" i="10"/>
  <c r="E33" i="10"/>
  <c r="D33" i="10"/>
  <c r="C33" i="10"/>
  <c r="D32" i="10"/>
  <c r="E32" i="10" s="1"/>
  <c r="C32" i="10"/>
  <c r="D31" i="10"/>
  <c r="E31" i="10" s="1"/>
  <c r="C31" i="10"/>
  <c r="D30" i="10"/>
  <c r="E30" i="10" s="1"/>
  <c r="C30" i="10"/>
  <c r="D29" i="10"/>
  <c r="E29" i="10" s="1"/>
  <c r="C29" i="10"/>
  <c r="D28" i="10"/>
  <c r="E28" i="10" s="1"/>
  <c r="C28" i="10"/>
  <c r="D25" i="10"/>
  <c r="E25" i="10" s="1"/>
  <c r="C25" i="10"/>
  <c r="E24" i="10"/>
  <c r="D24" i="10"/>
  <c r="C24" i="10"/>
  <c r="E23" i="10"/>
  <c r="D23" i="10"/>
  <c r="C23" i="10"/>
  <c r="D20" i="10"/>
  <c r="E20" i="10" s="1"/>
  <c r="C20" i="10"/>
  <c r="D19" i="10"/>
  <c r="E19" i="10" s="1"/>
  <c r="C19" i="10"/>
  <c r="D18" i="10"/>
  <c r="E18" i="10" s="1"/>
  <c r="C18" i="10"/>
  <c r="E17" i="10"/>
  <c r="E16" i="10"/>
  <c r="D16" i="10"/>
  <c r="C16" i="10"/>
  <c r="E15" i="10"/>
  <c r="D15" i="10"/>
  <c r="C15" i="10"/>
  <c r="D14" i="10"/>
  <c r="E14" i="10" s="1"/>
  <c r="C14" i="10"/>
  <c r="D13" i="10"/>
  <c r="E13" i="10" s="1"/>
  <c r="C13" i="10"/>
  <c r="D12" i="10"/>
  <c r="E12" i="10" s="1"/>
  <c r="C12" i="10"/>
  <c r="D11" i="10"/>
  <c r="E11" i="10" s="1"/>
  <c r="C11" i="10"/>
  <c r="D10" i="10"/>
  <c r="E10" i="10" s="1"/>
  <c r="C10" i="10"/>
  <c r="D9" i="10"/>
  <c r="E9" i="10" s="1"/>
  <c r="C9" i="10"/>
  <c r="E8" i="10"/>
  <c r="D8" i="10"/>
  <c r="C8" i="10"/>
  <c r="E7" i="10"/>
  <c r="D7" i="10"/>
  <c r="C7" i="10"/>
  <c r="D6" i="10"/>
  <c r="E6" i="10" s="1"/>
  <c r="C6" i="10"/>
  <c r="D5" i="10"/>
  <c r="E5" i="10" s="1"/>
  <c r="C5" i="10"/>
  <c r="D4" i="10"/>
  <c r="E4" i="10" s="1"/>
  <c r="C4" i="10"/>
  <c r="D3" i="10"/>
  <c r="E3" i="10" s="1"/>
  <c r="C3" i="10"/>
  <c r="D2" i="10"/>
  <c r="E2" i="10" s="1"/>
  <c r="C2" i="10"/>
  <c r="D10" i="21" l="1"/>
  <c r="D9" i="21"/>
  <c r="D7" i="21"/>
  <c r="D6" i="21"/>
  <c r="D5" i="21"/>
  <c r="D4" i="21"/>
  <c r="E61" i="1" l="1"/>
  <c r="D61" i="1"/>
  <c r="D60" i="1"/>
  <c r="D57" i="1"/>
  <c r="D56" i="1"/>
  <c r="D55" i="1"/>
  <c r="D54" i="1"/>
  <c r="D50" i="1"/>
  <c r="D49" i="1"/>
  <c r="D48" i="1"/>
  <c r="D47" i="1"/>
  <c r="D36" i="1"/>
  <c r="D35" i="1"/>
  <c r="D34" i="1"/>
  <c r="D33" i="1"/>
  <c r="D29" i="1"/>
  <c r="D28" i="1"/>
  <c r="D27" i="1"/>
  <c r="D26" i="1"/>
  <c r="D16" i="1"/>
  <c r="D15" i="1"/>
  <c r="D14" i="1"/>
  <c r="D13" i="1"/>
  <c r="D12" i="1"/>
  <c r="D11" i="1"/>
  <c r="D10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<sst xmlns="http://schemas.openxmlformats.org/spreadsheetml/2006/main" count="735" uniqueCount="496">
  <si>
    <t>Prislista 2021</t>
  </si>
  <si>
    <t>Introduktionsprogram</t>
  </si>
  <si>
    <t xml:space="preserve">Hotell, restaurang och bageri (HRHOT)   </t>
  </si>
  <si>
    <t>Kr/år</t>
  </si>
  <si>
    <t>Kr/mån</t>
  </si>
  <si>
    <t>Grund kr/år</t>
  </si>
  <si>
    <t>Tillägg kr/år</t>
  </si>
  <si>
    <t>Summa kr/år</t>
  </si>
  <si>
    <t>Individuellt alternativ</t>
  </si>
  <si>
    <t>IMA</t>
  </si>
  <si>
    <t>Behovsgrupp 1</t>
  </si>
  <si>
    <t>Individuellt alternativ - Klippan</t>
  </si>
  <si>
    <t>IMA-Klippan</t>
  </si>
  <si>
    <t>Behovsgrupp 2</t>
  </si>
  <si>
    <t xml:space="preserve">Individuellt alternativ – Autism </t>
  </si>
  <si>
    <t>IMA-AST</t>
  </si>
  <si>
    <t>Behovsgrupp 3</t>
  </si>
  <si>
    <t>spektra tillstånd</t>
  </si>
  <si>
    <t>Behovsgrupp 4</t>
  </si>
  <si>
    <t>Yrkesintroduktion</t>
  </si>
  <si>
    <t>IMY</t>
  </si>
  <si>
    <t>Språkintroduktion</t>
  </si>
  <si>
    <t>IMS</t>
  </si>
  <si>
    <t>Språkintroduktion A-kurs</t>
  </si>
  <si>
    <t>IMS-A</t>
  </si>
  <si>
    <t>Programinriktat val</t>
  </si>
  <si>
    <t>IM</t>
  </si>
  <si>
    <t>+4 000 per elev och ämne</t>
  </si>
  <si>
    <t>Det individuella programmet (IAIND)</t>
  </si>
  <si>
    <t>Estetisk verksamhet (EVEST)</t>
  </si>
  <si>
    <t>Fordonsvård och Godshantering (FGFOR)</t>
  </si>
  <si>
    <t>Fastighet, anläggning och byggnation (FAFAS)</t>
  </si>
  <si>
    <t>Priser bestämda av Värmdö kommun</t>
  </si>
  <si>
    <t>Program och inriktningar i ( gy 11 )</t>
  </si>
  <si>
    <t>Programinriktad val</t>
  </si>
  <si>
    <t>Kommunala 
 Skolor
Belopp
2021</t>
  </si>
  <si>
    <t>Prislista  IM-programmen i Botkyrka kommun</t>
  </si>
  <si>
    <t>Prisuppräkning</t>
  </si>
  <si>
    <t xml:space="preserve">Introduktionsprogram </t>
  </si>
  <si>
    <t>Grundbelopp 2019</t>
  </si>
  <si>
    <t>Grundbelopp 2020</t>
  </si>
  <si>
    <t>Grundbelopp 2021</t>
  </si>
  <si>
    <t>IMP</t>
  </si>
  <si>
    <t>Preparandutbildning</t>
  </si>
  <si>
    <t>IMYBA</t>
  </si>
  <si>
    <t>Yrkesintroduktion - byggprogrammet</t>
  </si>
  <si>
    <t>Yrkesintroduktion - golvläggning</t>
  </si>
  <si>
    <t>IMYFT</t>
  </si>
  <si>
    <t>Yrkesintroduktion - speedshop</t>
  </si>
  <si>
    <t>IMYHA</t>
  </si>
  <si>
    <t>Yrkesintroduktion - handel</t>
  </si>
  <si>
    <t>IMYRL</t>
  </si>
  <si>
    <t>Yrkesintroduktion - restaurang ochg livsmedel</t>
  </si>
  <si>
    <t>IMYVO</t>
  </si>
  <si>
    <t>Yrkesintroduktion - vård och omsorg</t>
  </si>
  <si>
    <t>IMA SB (Skyttbrink)</t>
  </si>
  <si>
    <t xml:space="preserve">Individuellt alternativ </t>
  </si>
  <si>
    <t>IMA ASP (Tumba)</t>
  </si>
  <si>
    <t>Individuellt alternativ - asp</t>
  </si>
  <si>
    <t xml:space="preserve">SA-ASP </t>
  </si>
  <si>
    <t>TE-ASP</t>
  </si>
  <si>
    <t>Modersmålsundervisning</t>
  </si>
  <si>
    <t>per läsår</t>
  </si>
  <si>
    <t>Prislista Gymnasiesärskolan i Botkyrka kommun</t>
  </si>
  <si>
    <t>Nationella- och individuella program</t>
  </si>
  <si>
    <t>AHADM</t>
  </si>
  <si>
    <t>Adminstration och Handel och varuhantering, nivå 1</t>
  </si>
  <si>
    <t>Adminstration och Handel och varuhantering, nivå 2</t>
  </si>
  <si>
    <t>Adminstration och Handel och varuhantering, nivå 3</t>
  </si>
  <si>
    <t>Adminstration och Handel och varuhantering, nivå 4</t>
  </si>
  <si>
    <t>Adminstration och Handel och varuhantering, nivå 5</t>
  </si>
  <si>
    <t>HPHAN</t>
  </si>
  <si>
    <t>Hantverk och produktion, nivå 1</t>
  </si>
  <si>
    <t>Hantverk och produktion, nivå 2</t>
  </si>
  <si>
    <t>Hantverk och produktion, nivå 3</t>
  </si>
  <si>
    <t>Hantverk och produktion, nivå 4</t>
  </si>
  <si>
    <t>Hantverk och produktion, nivå 5</t>
  </si>
  <si>
    <t>FAFAS</t>
  </si>
  <si>
    <t>Fastighet, anläggning och byggnation, nivå 1</t>
  </si>
  <si>
    <t>Fastighet, anläggning och byggnation, nivå 2</t>
  </si>
  <si>
    <t>Fastighet, anläggning och byggnation, nivå 3</t>
  </si>
  <si>
    <t>Fastighet, anläggning och byggnation, nivå 4</t>
  </si>
  <si>
    <t>Fastighet, anläggning och byggnation, nivå 5</t>
  </si>
  <si>
    <t>HOHAL</t>
  </si>
  <si>
    <t>Hälsa,vård och omsorg, nivå 1</t>
  </si>
  <si>
    <t>Hälsa,vård och omsorg, nivå 2</t>
  </si>
  <si>
    <t>Hälsa,vård och omsorg, nivå 3</t>
  </si>
  <si>
    <t>Hälsa,vård och omsorg, nivå 4</t>
  </si>
  <si>
    <t>Hälsa,vård och omsorg, nivå 5</t>
  </si>
  <si>
    <t>IAIND</t>
  </si>
  <si>
    <t>Individuellt program, nivå 1</t>
  </si>
  <si>
    <t>Individuellt program, nivå 2</t>
  </si>
  <si>
    <t>Individuellt program, nivå 3</t>
  </si>
  <si>
    <t>Individuellt program, nivå 4</t>
  </si>
  <si>
    <t>Individuellt program, nivå 5</t>
  </si>
  <si>
    <t>Korttidstillsyn     (LSS beslut)</t>
  </si>
  <si>
    <t>kr/termin</t>
  </si>
  <si>
    <t xml:space="preserve">Modersmål </t>
  </si>
  <si>
    <t>kr/år</t>
  </si>
  <si>
    <t>Introduktionsprogram, individuellt alternativ (IMA)</t>
  </si>
  <si>
    <t>Introduktionsprogram, språkintroduktion*</t>
  </si>
  <si>
    <t>Pris 2021</t>
  </si>
  <si>
    <t>Kod</t>
  </si>
  <si>
    <t>Program</t>
  </si>
  <si>
    <t>Hälsa, vård och omsorg</t>
  </si>
  <si>
    <t xml:space="preserve">Fastighet, anläggning och byggnation </t>
  </si>
  <si>
    <t>Indivuduellt program nivå 1</t>
  </si>
  <si>
    <t>Indivuduellt program nivå 2</t>
  </si>
  <si>
    <t>Indivuduellt program nivå 3</t>
  </si>
  <si>
    <t>Indivuduellt program nivå 4</t>
  </si>
  <si>
    <t xml:space="preserve">För nivå 5 på individuellt program är det alltid en bedömning i det enskilda fallet om vilket pris som ska gälla. </t>
  </si>
  <si>
    <t xml:space="preserve">På de nationella programmen kan det om det förekommer ett behov av synnerliga stödåtgärder bli aktuellt med tilläggsbelopp. </t>
  </si>
  <si>
    <t>Programpris gymnasiesärskolan 2021 Tyresö kommun</t>
  </si>
  <si>
    <t>Årsbelopp 2021</t>
  </si>
  <si>
    <t>IMAAST</t>
  </si>
  <si>
    <t>Individuellt alternativ elever med särskilda behov AST</t>
  </si>
  <si>
    <t>IMYSCS</t>
  </si>
  <si>
    <t>Yrkesintroduktion, Second Chance School</t>
  </si>
  <si>
    <t>Programpriset för vuxenstuderande på Second Chance School. (studerande över 20 år) höjs till 133 692 kronor per år.</t>
  </si>
  <si>
    <t>Programpriser för introduktionsprogrammen 2021 Tyresö kommun</t>
  </si>
  <si>
    <t>Kommunal*</t>
  </si>
  <si>
    <t>Prislista 2021 Täby kommun</t>
  </si>
  <si>
    <t>Årsbelopp</t>
  </si>
  <si>
    <t>Per månad</t>
  </si>
  <si>
    <t>IMV</t>
  </si>
  <si>
    <t>Storsthlms prislista</t>
  </si>
  <si>
    <t>Övrigt program</t>
  </si>
  <si>
    <t>IB - International Baccalaure</t>
  </si>
  <si>
    <t>PREIB- International Baccalaureate (år 1)</t>
  </si>
  <si>
    <t>* Prislistan är exklusive momskompensation.</t>
  </si>
  <si>
    <t xml:space="preserve"> Fristående huvudman som erbjuder motsvarande program ersätts med programpeng med ett tillägg för </t>
  </si>
  <si>
    <t>momskompensation på 6 %.</t>
  </si>
  <si>
    <t>Ängsholmsskolan Täby Gymnasiesärskola</t>
  </si>
  <si>
    <t xml:space="preserve">EVEST: Enligt riksprislistan, som fastställs av Skolverket i januari varje år, plus eventuellt tilläggsbelopp. </t>
  </si>
  <si>
    <t xml:space="preserve">IAIND: Individuella avtal för varje elev på individuella programmen enligt skollagen 19 kap 44a §. </t>
  </si>
  <si>
    <t>Vallentuna kommun</t>
  </si>
  <si>
    <t>Priser 2021</t>
  </si>
  <si>
    <t>Pris/år ex momskomp</t>
  </si>
  <si>
    <t>Programpris*+nationellt fastställt tillägg första året</t>
  </si>
  <si>
    <t>*</t>
  </si>
  <si>
    <t>Enligt Sthlm´s prislista för Programinriktat val</t>
  </si>
  <si>
    <t>IMA    – individuellt alternativ</t>
  </si>
  <si>
    <t>IMA-S – individuellt alternativ särskilda behov (individuella avtal krävs)</t>
  </si>
  <si>
    <t>174 000 - 214 000</t>
  </si>
  <si>
    <t>IMS –     språkintroduktion</t>
  </si>
  <si>
    <t>IMS-S – språkintroduktion särskilda behov (individuella avtal krävs)</t>
  </si>
  <si>
    <t>153 000 - 172 000</t>
  </si>
  <si>
    <t>IMYBF –  yrkesintroduktion barn- och fritid</t>
  </si>
  <si>
    <t xml:space="preserve">IMYBA –  yrkesintroduktion bygg- och anläggning </t>
  </si>
  <si>
    <t>IMYFT –  yrkesintroduktion fordon</t>
  </si>
  <si>
    <t>IMYHV –  yrkesintroduktion frisör/stylist</t>
  </si>
  <si>
    <t>IMYVO –  yrkesintroduktion vård- och omsorg</t>
  </si>
  <si>
    <t>Sundbybergs priser 2021</t>
  </si>
  <si>
    <t>Nya priser för Järfälla gymnasium 2021</t>
  </si>
  <si>
    <t>IMAS</t>
  </si>
  <si>
    <t>Individuellt alternativ särskilda behov,</t>
  </si>
  <si>
    <t>grupp om 1 - 3 personer</t>
  </si>
  <si>
    <t>grupp om 4 - 6 personer</t>
  </si>
  <si>
    <t>grupp om 7 - 9 personer</t>
  </si>
  <si>
    <t>grupp om 10 - 12 personer</t>
  </si>
  <si>
    <t>IMS-Alfa</t>
  </si>
  <si>
    <t>Språkintroduktion alfabetisering</t>
  </si>
  <si>
    <t>IMSRL</t>
  </si>
  <si>
    <t>Språkitroduktion inr Restaurang och</t>
  </si>
  <si>
    <t>livsmedelsprogram</t>
  </si>
  <si>
    <t>IMSBA</t>
  </si>
  <si>
    <t>Språkintroduktion inr Bygg och</t>
  </si>
  <si>
    <t>anläggningsprogrammet</t>
  </si>
  <si>
    <t xml:space="preserve">Yrkesintriduktion inr Bygg- och </t>
  </si>
  <si>
    <t>Gy-/Ekerö Individuella gymnasieutbildning år 2021</t>
  </si>
  <si>
    <t>År 2021</t>
  </si>
  <si>
    <t>Peng/elev/mån</t>
  </si>
  <si>
    <t>Peng/elev/år</t>
  </si>
  <si>
    <t>Yrkesintroduktion - IMYVO</t>
  </si>
  <si>
    <t>Yrkesintroduktion - IMYVOV0L</t>
  </si>
  <si>
    <t>Språkintroduktion - IMS</t>
  </si>
  <si>
    <t>Individuellt alternativ - IMA</t>
  </si>
  <si>
    <t>Ersättningsnivåer gymnasie- och gymnasiesärskola Sigtuna kommun 2021</t>
  </si>
  <si>
    <t xml:space="preserve"> Pris per elev och år </t>
  </si>
  <si>
    <t> *</t>
  </si>
  <si>
    <t xml:space="preserve">Övriga gymnasieutbildningar </t>
  </si>
  <si>
    <t xml:space="preserve">Pris per elev och år </t>
  </si>
  <si>
    <t>FXFLY</t>
  </si>
  <si>
    <t>Flygteknikutbildningen</t>
  </si>
  <si>
    <t>**</t>
  </si>
  <si>
    <t>IB</t>
  </si>
  <si>
    <t>International Baccalaureate</t>
  </si>
  <si>
    <t>* IMY: Programpriset + eventuellt tillägg enligt överenskommelse utifrån elevens behov.</t>
  </si>
  <si>
    <t>** FXFLY: Ersättningen fastställts av Skolverket och räknas upp årligen med ett skolindex.</t>
  </si>
  <si>
    <t xml:space="preserve">Gymnasiesärskolan </t>
  </si>
  <si>
    <t xml:space="preserve">Individuella program </t>
  </si>
  <si>
    <t>Individuella program - elever på tidig utvecklingsnivå</t>
  </si>
  <si>
    <t>Programmet för administration, handel och varuhantering</t>
  </si>
  <si>
    <t>FGFOR</t>
  </si>
  <si>
    <t>Programmet för fordonsvård och godshantering</t>
  </si>
  <si>
    <t>HRHOT</t>
  </si>
  <si>
    <t>Programmet för hotell, restaurang och bageri</t>
  </si>
  <si>
    <t xml:space="preserve">Program </t>
  </si>
  <si>
    <t>Pris elev/år 2020</t>
  </si>
  <si>
    <t>Pris elev år/20201 (uppräkning 2%)</t>
  </si>
  <si>
    <t>128 500 kr</t>
  </si>
  <si>
    <t>129 500 kr</t>
  </si>
  <si>
    <t>139 000 kr</t>
  </si>
  <si>
    <t>Föreslagen programpeng 2021</t>
  </si>
  <si>
    <t>Programpeng 2020</t>
  </si>
  <si>
    <t>Höjning i %</t>
  </si>
  <si>
    <t>Yrkesintroduktion i grupp</t>
  </si>
  <si>
    <t>IM-Programinriktat individuellt val: Programpriset + tillägg per elev och ämne för att uppnå behörighet för yrkesprogram enligt den av Skolverket fastställda riksprislistan</t>
  </si>
  <si>
    <t xml:space="preserve">IM-Yrkesintroduktion: Programpriset + eventuellt tillägg enligt överenskommelse utifrån elevens behov. </t>
  </si>
  <si>
    <t>Danderyd 2021</t>
  </si>
  <si>
    <t>Pris</t>
  </si>
  <si>
    <t>Gymnasiesär</t>
  </si>
  <si>
    <t>Introduktionsprogram Fridegårdsgymnasiet</t>
  </si>
  <si>
    <t>Pris kommuner / år</t>
  </si>
  <si>
    <t>Prisgrund</t>
  </si>
  <si>
    <t>Introduktionsprogrammet, individuellt altern.</t>
  </si>
  <si>
    <t xml:space="preserve">Kommunens budget </t>
  </si>
  <si>
    <t>Introduktionsprogrammet, yrkesintroduktion</t>
  </si>
  <si>
    <t>Introduktionsprogrammet, språkintroduktion</t>
  </si>
  <si>
    <t>AST - specialenhet för elever med autismspektrumdiagnoser</t>
  </si>
  <si>
    <t>Naturvetenskapsprogrammet - AST</t>
  </si>
  <si>
    <t>NA  (AST)</t>
  </si>
  <si>
    <t>Gem pris Stockholms län *</t>
  </si>
  <si>
    <t>Samhällsvetenskapsprogrammet - AST</t>
  </si>
  <si>
    <t>SA (AST)</t>
  </si>
  <si>
    <t>Gem pris Stockholms län  *</t>
  </si>
  <si>
    <t>Teknikprogrammet - AST</t>
  </si>
  <si>
    <t>TE (AST)</t>
  </si>
  <si>
    <t>Individuellt alternativ - AST</t>
  </si>
  <si>
    <t>IMA (AST)</t>
  </si>
  <si>
    <t>Programinriktat val-Naturvetenskapsprogrammet AST</t>
  </si>
  <si>
    <t>IMVNA (AST)</t>
  </si>
  <si>
    <t>Gem pris Stockholms län  **</t>
  </si>
  <si>
    <t>Programinriktat val- Samhällsvetenskapsprogrammet AST</t>
  </si>
  <si>
    <t>IMVSA (AST)</t>
  </si>
  <si>
    <t xml:space="preserve"> * Ersättningen för elever som antas till mindre undervisningsgrupper på nationella program beräknas med programpris samt ersättning för små undervisningsgrupper. (Tillägg för små undervisningsgrupper är 154 749/år eller 12 896/månad ) Utöver detta pris kan överenskommelser om utökat grundbelopp/interkommunal ersättning göras för elever med stora individuella stödbehov. </t>
  </si>
  <si>
    <t>** Ersättningen baseras på programpris IMV samt ersättning för små undervisningsgrupper. Till IMV tillkommer individuell ersättning för grundskoleämnen enligt aktuell riksprislista</t>
  </si>
  <si>
    <t>Gymnasiesärskolan</t>
  </si>
  <si>
    <t>Pris kommuner/år</t>
  </si>
  <si>
    <t>Nationellt program behovsnivå 1</t>
  </si>
  <si>
    <t>Kommunens budget</t>
  </si>
  <si>
    <t>Nationellt program behovsnivå 2</t>
  </si>
  <si>
    <t>Nationellt program behovsnivå 3</t>
  </si>
  <si>
    <t>Nationellt program behovsnivå 4</t>
  </si>
  <si>
    <t>Individuella programmet behovsnivå 1</t>
  </si>
  <si>
    <t>Individuella programmet behovsnivå 2</t>
  </si>
  <si>
    <t>Individuella programmet behovsnivå 3</t>
  </si>
  <si>
    <t>Individuella programmet behovsnivå 4</t>
  </si>
  <si>
    <t>Fritidsverksamhet ink lovdagar</t>
  </si>
  <si>
    <t>Håbo 2021</t>
  </si>
  <si>
    <t>Kommunala utförare (kr/år)</t>
  </si>
  <si>
    <t>Kommunala utförare (kr/mån)</t>
  </si>
  <si>
    <t>Fristående utförare (kr/år)</t>
  </si>
  <si>
    <t>Fristående utförare (kr/mån)</t>
  </si>
  <si>
    <t>Barn- och fritidsprogrammet (BF)</t>
  </si>
  <si>
    <t>Bygg- och anläggningsprogrammet (BA)</t>
  </si>
  <si>
    <t>Ekonomiprogrammet (EK)</t>
  </si>
  <si>
    <t>El- och energiprogrammet (EE)</t>
  </si>
  <si>
    <t>Estetiska programmet (ES)</t>
  </si>
  <si>
    <t>Handels- och administrationsprogrammet (HA)</t>
  </si>
  <si>
    <t>Hantverksprogrammet (HV)</t>
  </si>
  <si>
    <t>Hotell- och turismprogrammet (HT)</t>
  </si>
  <si>
    <t>Humanistiska programmet (HU)</t>
  </si>
  <si>
    <t>Industritekniska programmet (IN)</t>
  </si>
  <si>
    <t>Naturbruksprogrammet (NB)</t>
  </si>
  <si>
    <t>Restaurang och livsmedelsprogrammet (RL)</t>
  </si>
  <si>
    <t>Teknikprogrammet (TE)</t>
  </si>
  <si>
    <t>VVS- och fastighetsprogrammet (VF)</t>
  </si>
  <si>
    <t>Vård- och omsorgsprogrammet (VO)</t>
  </si>
  <si>
    <t>IMV (Programinriktat val)</t>
  </si>
  <si>
    <t>Fordons- och transportprogrammet (FT)</t>
  </si>
  <si>
    <t>Industritekniska programmet IN)</t>
  </si>
  <si>
    <t>Naturvetenskapsprogrammet (NA)</t>
  </si>
  <si>
    <t>Samhällsvetenskapsprogrammet (SA)</t>
  </si>
  <si>
    <t>Samhällsvetenskapsprogrammet (SA) FLEX</t>
  </si>
  <si>
    <t>Introduktionsprogram Språkintroduktion/ Individuellt alternativ</t>
  </si>
  <si>
    <t>Språkintroduktion (IMSPR/IMS)</t>
  </si>
  <si>
    <t>Individuellt alternativ (IMA)</t>
  </si>
  <si>
    <t>Individuellt alternativ (IMA) FLEX</t>
  </si>
  <si>
    <t>Introduktionsprogram Yrkesintroduktion IMY</t>
  </si>
  <si>
    <t>IMYRK/IMY utan inriktning</t>
  </si>
  <si>
    <t>Program gymnasiesärskolan</t>
  </si>
  <si>
    <t>Skog, mark och djur</t>
  </si>
  <si>
    <t>Hotell, restaurang och bageri</t>
  </si>
  <si>
    <t>Administration, handel och varuhantering</t>
  </si>
  <si>
    <t>Individuellt program (inkl nivåpeng)</t>
  </si>
  <si>
    <t>Nivåpeng, gymnasiesärskola</t>
  </si>
  <si>
    <t>Nivå 1</t>
  </si>
  <si>
    <t>Nivå 2</t>
  </si>
  <si>
    <t>Nivå 3</t>
  </si>
  <si>
    <t>Nivå 4</t>
  </si>
  <si>
    <t>Nivå 5</t>
  </si>
  <si>
    <t>Priser övriga gymnasieprogram Nacka kommun 2021</t>
  </si>
  <si>
    <t>Övriga gymnasieprogram</t>
  </si>
  <si>
    <t>Kronor per år</t>
  </si>
  <si>
    <t xml:space="preserve">Introduktionsprogram, individuellt alternativ (IMA) </t>
  </si>
  <si>
    <t xml:space="preserve">Introduktionsprogram, individuellt alternativ – liten grupp (IMA-LG) </t>
  </si>
  <si>
    <t>Introduktionsprogram, språkinriktning (IMS)</t>
  </si>
  <si>
    <t>Gymnasiesärskola</t>
  </si>
  <si>
    <t>Nynäshamns kommun</t>
  </si>
  <si>
    <t>Nynäshamns kommuns prislista Nynäshamns gymnasium</t>
  </si>
  <si>
    <t>Kod </t>
  </si>
  <si>
    <t>Årsbelopp kr</t>
  </si>
  <si>
    <t>Belopp/mån</t>
  </si>
  <si>
    <t>Individuellt alternativ </t>
  </si>
  <si>
    <t>Språkintroduktion </t>
  </si>
  <si>
    <t>Nynäshamns kommuns prislista Gymnasiesärskolan</t>
  </si>
  <si>
    <t>Elev i Gymnasiesärskola</t>
  </si>
  <si>
    <t>Nationellt prg</t>
  </si>
  <si>
    <t>IV1</t>
  </si>
  <si>
    <t>IV2</t>
  </si>
  <si>
    <t xml:space="preserve">IV </t>
  </si>
  <si>
    <t>Öppen</t>
  </si>
  <si>
    <t>Grundersättning 2021</t>
  </si>
  <si>
    <t>Introduktionsprogrammen: individuellt alternativ,</t>
  </si>
  <si>
    <t>yrkesintroduktion, språkintroduktion</t>
  </si>
  <si>
    <t>Gymnasiesärskolan Hotell, restaurang och bageri (HRB)</t>
  </si>
  <si>
    <t>Gymnaisesärskolan Individuellt alternativ (IA-S)</t>
  </si>
  <si>
    <t>Gymnasiesärskolan Administration, handel och varuhantering (AHADM)</t>
  </si>
  <si>
    <t>GYMNASIESKOLAN</t>
  </si>
  <si>
    <t>Interkommunal prislista (inkl lokaler) program ej omfattande av länsprislistan 2021</t>
  </si>
  <si>
    <t>Priser vid sälj av elevplatser</t>
  </si>
  <si>
    <t>Program/studieväg</t>
  </si>
  <si>
    <t>Kronor/ termin</t>
  </si>
  <si>
    <t>Kronor/år</t>
  </si>
  <si>
    <t>International baccalaureate programmet (IB)</t>
  </si>
  <si>
    <t>Språkintroduktion (IMS)</t>
  </si>
  <si>
    <t>Individuellt alternativ (IMA), riktpris</t>
  </si>
  <si>
    <t>Yrkesintroduktion anordnas för grupp</t>
  </si>
  <si>
    <t xml:space="preserve">Yrkesintroduktion Barn/fritid (IMYBF) </t>
  </si>
  <si>
    <t>Yrkesintroduktion Bygg/anläggning (IMYBA)</t>
  </si>
  <si>
    <t>Yrkesintroduktion El/energi (IMYEE)</t>
  </si>
  <si>
    <t>Yrkesintroduktion Fordon/transport (IMYFT)</t>
  </si>
  <si>
    <t>Yrkesintroduktion Handel/administration (IMYHA)</t>
  </si>
  <si>
    <t>Yrkesintroduktion Hantverk (IMYHV)</t>
  </si>
  <si>
    <t>Yrkesintroduktion Hotell/turism (IMYHT)</t>
  </si>
  <si>
    <t>Yrkesintroduktion Industritekniska (IMYIN)</t>
  </si>
  <si>
    <t>Yrkesintroduktion Naturbruk (IMYNB)</t>
  </si>
  <si>
    <t>Yrkesintroduktion Restaurang/livsmedel (IMYRL)</t>
  </si>
  <si>
    <t>Yrkesintroduktion VVS/fastighet (IMYVF)</t>
  </si>
  <si>
    <t>Yrkesintroduktion Vård/omsorg (IMYVO)</t>
  </si>
  <si>
    <t>GYMNASIESÄRSKOLAN</t>
  </si>
  <si>
    <t xml:space="preserve">För 2021 har utbildningsnämnden beslutat om ett tillägg till grundbeloppet i prislistan. Det är en förstärkning som gäller endast för 2021. </t>
  </si>
  <si>
    <t>Grund-</t>
  </si>
  <si>
    <t>Lokalkostnad</t>
  </si>
  <si>
    <t>belopp</t>
  </si>
  <si>
    <t>inkl kapkostn</t>
  </si>
  <si>
    <t>Totalt</t>
  </si>
  <si>
    <t>o övr lokalkostn</t>
  </si>
  <si>
    <t>kommuner</t>
  </si>
  <si>
    <t>Gymnasiesärelev nivå 1</t>
  </si>
  <si>
    <t>Gymnasiesärelev nivå 2</t>
  </si>
  <si>
    <t>Gymnasiesärelev nivå 3</t>
  </si>
  <si>
    <t>Introduktionsprogram på Rudbecks gymnasium 2021</t>
  </si>
  <si>
    <t>Ersättning år 2021</t>
  </si>
  <si>
    <t>IMIND=IMA</t>
  </si>
  <si>
    <r>
      <t>Individuellt alternativ</t>
    </r>
    <r>
      <rPr>
        <vertAlign val="superscript"/>
        <sz val="10"/>
        <rFont val="Arial"/>
        <family val="2"/>
      </rPr>
      <t>1</t>
    </r>
  </si>
  <si>
    <t>IMSPR=IMS</t>
  </si>
  <si>
    <r>
      <t>Språkintroduktion</t>
    </r>
    <r>
      <rPr>
        <vertAlign val="superscript"/>
        <sz val="10"/>
        <rFont val="Arial"/>
        <family val="2"/>
      </rPr>
      <t>1</t>
    </r>
  </si>
  <si>
    <t>Mindre undervisningsgrupper 2021</t>
  </si>
  <si>
    <r>
      <t>Ersättningen för elever som antas till mindre undervisningsgrupp</t>
    </r>
    <r>
      <rPr>
        <vertAlign val="superscript"/>
        <sz val="11"/>
        <color theme="1"/>
        <rFont val="Calibri"/>
        <family val="2"/>
        <scheme val="minor"/>
      </rPr>
      <t xml:space="preserve">2  </t>
    </r>
    <r>
      <rPr>
        <sz val="11"/>
        <color theme="1"/>
        <rFont val="Calibri"/>
        <family val="2"/>
        <scheme val="minor"/>
      </rPr>
      <t xml:space="preserve">beräknas med programpris + 191 695 kronor. </t>
    </r>
  </si>
  <si>
    <r>
      <t>1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Individuellt avtal med kommunen behövs.</t>
    </r>
  </si>
  <si>
    <r>
      <t xml:space="preserve">2 </t>
    </r>
    <r>
      <rPr>
        <sz val="10"/>
        <color theme="1"/>
        <rFont val="Times New Roman"/>
        <family val="1"/>
      </rPr>
      <t>Individuellt avtal med kommunen behövs. Diagnos inom autismspektrat samt behörighet till programmet krävs.</t>
    </r>
  </si>
  <si>
    <t xml:space="preserve"> Priset 2020 inkluderar kostnader som enheten har för elevers gemensamma individuella behov i den särskilda undervisningsgruppen samt programpris för </t>
  </si>
  <si>
    <t>nationellt program. Om ytterligare behov av individuellt stöd föreligger kan ytterligare tillägg för individuella behov tillkomma genom avtal/beslut efter ansökan.</t>
  </si>
  <si>
    <t>IMYNB</t>
  </si>
  <si>
    <t>Yrkesintroduktion; hästhållning eller lantbruk</t>
  </si>
  <si>
    <t>SKSKO</t>
  </si>
  <si>
    <t>Gymnasiesärskola; Skog, mark och djur</t>
  </si>
  <si>
    <t>Österåkers kommunala gymnasium</t>
  </si>
  <si>
    <t>Yrkesintroduktion-övriga program</t>
  </si>
  <si>
    <t>Programinriktat individuellt val</t>
  </si>
  <si>
    <t>Länsprislistan</t>
  </si>
  <si>
    <t>Skolkommunens pris</t>
  </si>
  <si>
    <t>* Prislistan är exklusive momskompensation. Ersättning till fristående huvudman tillkommer med 6%</t>
  </si>
  <si>
    <t>I samtliga pengbelopp (länsprislista samt kommunens egna priser) ingår alla kostnader i verksamheten inkl. lokaler</t>
  </si>
  <si>
    <r>
      <t xml:space="preserve">Grundbelopp 2021
</t>
    </r>
    <r>
      <rPr>
        <sz val="12"/>
        <rFont val="Gill Sans MT"/>
        <family val="2"/>
      </rPr>
      <t>Peng (kr)</t>
    </r>
  </si>
  <si>
    <t>IMA-SPP</t>
  </si>
  <si>
    <t>Individuellt alternativ SPP</t>
  </si>
  <si>
    <t>IMA-ESSB/SPP</t>
  </si>
  <si>
    <t>Individuellt alternativ, estetisk profil SPP</t>
  </si>
  <si>
    <t>Individuellt alternativ AST</t>
  </si>
  <si>
    <t>IMA-ASB</t>
  </si>
  <si>
    <t>Individuellt alternativ ASB</t>
  </si>
  <si>
    <t>IMA-FXS SPP</t>
  </si>
  <si>
    <t>Individuellt alternativ, flexibelt lärande, SPP</t>
  </si>
  <si>
    <t>IMA-MVA</t>
  </si>
  <si>
    <t xml:space="preserve">Individuellt alternativ, mellanvårdsalternativet </t>
  </si>
  <si>
    <t>IMA-MVAS</t>
  </si>
  <si>
    <t>Individuellt alternativ, sjukhus</t>
  </si>
  <si>
    <t>IMY fd E G gy.</t>
  </si>
  <si>
    <t>IMY-SPP fd E G gy.</t>
  </si>
  <si>
    <t>Yrkesintroduktion, SPP</t>
  </si>
  <si>
    <t>IMYBF</t>
  </si>
  <si>
    <t>Yrkesintr, Barn- och fritidsprogr</t>
  </si>
  <si>
    <t>Yrkesintr, Bygg- och anläggningsprogr</t>
  </si>
  <si>
    <t>IMYBA-ANL</t>
  </si>
  <si>
    <t>Yrkesintr, BA programmet anläggn.fordon</t>
  </si>
  <si>
    <t>IMYEE</t>
  </si>
  <si>
    <t>Yrkesintr, El- och energiprogr</t>
  </si>
  <si>
    <t>Yrkesintr, Fordon- och transportprogr</t>
  </si>
  <si>
    <t>IMYFT-TRA</t>
  </si>
  <si>
    <t>Yrkesintr, FT transport</t>
  </si>
  <si>
    <t>Yrkesintr, Handels- och administrationsprogr</t>
  </si>
  <si>
    <t>IMYHV</t>
  </si>
  <si>
    <t>Yrkesintr, Hantverksprogr</t>
  </si>
  <si>
    <t>IMYHV-FIN</t>
  </si>
  <si>
    <t>Yrkesintro Hantverksprogr finsnickeri</t>
  </si>
  <si>
    <t>IMYHT</t>
  </si>
  <si>
    <t>Yrkesintr, Hotell- och turismprogr</t>
  </si>
  <si>
    <t>IMYNB-DJU</t>
  </si>
  <si>
    <t>Yrkesintr, Naturbruksprogrammet, djur</t>
  </si>
  <si>
    <t>Yrkesintr, Restaurang- och Livsmedelsprogr.</t>
  </si>
  <si>
    <t>IMYVF</t>
  </si>
  <si>
    <t>Yrkesintro VVS- och fastighet</t>
  </si>
  <si>
    <t>Yrkesintr, Vård- och omsorg</t>
  </si>
  <si>
    <t>IMYBF-SPP</t>
  </si>
  <si>
    <t>Yrkesintro Barn- o fritidsprogr SPP</t>
  </si>
  <si>
    <t>IMYBA-SPP</t>
  </si>
  <si>
    <t>Yrkesintro Bygg- och anläggningsprogr SPP</t>
  </si>
  <si>
    <t>IMYBA-ANL SPP</t>
  </si>
  <si>
    <t>Yrkesintr, BA anläggn.fordon SPP</t>
  </si>
  <si>
    <t>IMYEE-SPP</t>
  </si>
  <si>
    <t>Yrkesintro El- och energiprogr SPP</t>
  </si>
  <si>
    <t>IMYFT-SPP</t>
  </si>
  <si>
    <t>Yrkesintro Fordons- och transportprogr SPP</t>
  </si>
  <si>
    <t>IMYFT-TRA SPP</t>
  </si>
  <si>
    <t>Yrkesintro FT, transport SPP</t>
  </si>
  <si>
    <t>IMYHA-SPP</t>
  </si>
  <si>
    <t>Yrkesintro Handels- o adm.progr SPP</t>
  </si>
  <si>
    <t>IMYHV-SPP</t>
  </si>
  <si>
    <t>Yrkesintro Hantverksprogrammet SPP</t>
  </si>
  <si>
    <t>IMYHV-FINNS-SPP</t>
  </si>
  <si>
    <t>Yrkesintro Hantverksprogr finsnickeri SPP</t>
  </si>
  <si>
    <t>IMYHT-SPP</t>
  </si>
  <si>
    <t>Yrkesintro Hotell- o turismprogrammet SPP</t>
  </si>
  <si>
    <t>IMYNB-DJU-SPP</t>
  </si>
  <si>
    <t>Yrkesintro Naturbruksprogrammet, djur SPP</t>
  </si>
  <si>
    <t>IMYRL-SPP</t>
  </si>
  <si>
    <t>Yrkesintro Restaurang och livsmedel SPP</t>
  </si>
  <si>
    <t>IMYVF-SPP</t>
  </si>
  <si>
    <t>Yrkesintro VVS- och fastighetsprogr SPP</t>
  </si>
  <si>
    <t>IMYVO-SPP</t>
  </si>
  <si>
    <t>Yrkesintro Vård och omsorgsprogr SPP</t>
  </si>
  <si>
    <t>IMY-AST</t>
  </si>
  <si>
    <t>Yrkesintro Elever med särskilda behov AST</t>
  </si>
  <si>
    <t>IMY-ASB</t>
  </si>
  <si>
    <t>Yrkesintro Elever med särskilda behov ASB</t>
  </si>
  <si>
    <t>Språkintr allmän- och programinriktat</t>
  </si>
  <si>
    <t>IMS-SPP/Alfa</t>
  </si>
  <si>
    <t>Språkintroduktion SPP/Alfagrupp</t>
  </si>
  <si>
    <t>Introduktionsprogram Stockholms stad 2021</t>
  </si>
  <si>
    <t>Nationella program, indelat efter behovsgrupp 1-4</t>
  </si>
  <si>
    <t>Administration, handel och varuhantering 1</t>
  </si>
  <si>
    <t>Administration, handel och varuhantering 2</t>
  </si>
  <si>
    <t>Administration, handel och varuhantering 3</t>
  </si>
  <si>
    <t>Administration, handel och varuhantering 4</t>
  </si>
  <si>
    <t>EVEST</t>
  </si>
  <si>
    <t>Estetiska verksamheter 1</t>
  </si>
  <si>
    <t>Estetiska verksamheter 2</t>
  </si>
  <si>
    <t>Estetiska verksamheter 3</t>
  </si>
  <si>
    <t>Estetiska verksamheter 4</t>
  </si>
  <si>
    <t>Fastighet, anläggning och byggnation 1</t>
  </si>
  <si>
    <t>Fastighet, anläggning och byggnation 2</t>
  </si>
  <si>
    <t>Fastighet, anläggning och byggnation 3</t>
  </si>
  <si>
    <t>Fastighet, anläggning och byggnation 4</t>
  </si>
  <si>
    <t>Fordonsvård och godshantering 1</t>
  </si>
  <si>
    <t>Fordonsvård och godshantering 2</t>
  </si>
  <si>
    <t>Fordonsvård och godshantering 3</t>
  </si>
  <si>
    <t>Fordonsvård och godshantering 4</t>
  </si>
  <si>
    <t>Hantverk och produktion 1</t>
  </si>
  <si>
    <t>Hantverk och produktion 2</t>
  </si>
  <si>
    <t>Hantverk och produktion 3</t>
  </si>
  <si>
    <t>Hantverk och produktion 4</t>
  </si>
  <si>
    <t>Hotell och restaurang och bageri 1</t>
  </si>
  <si>
    <t>Hotell och restaurang och bageri 2</t>
  </si>
  <si>
    <t>Hotell och restaurang och bageri 3</t>
  </si>
  <si>
    <t>Hotell och restaurang och bageri 4</t>
  </si>
  <si>
    <t>Hälsa, vård och omsorg 1</t>
  </si>
  <si>
    <t>Hälsa, vård och omsorg 2</t>
  </si>
  <si>
    <t>Hälsa, vård och omsorg 3</t>
  </si>
  <si>
    <t>Hälsa, vård och omsorg 4</t>
  </si>
  <si>
    <t>SNSAM</t>
  </si>
  <si>
    <t>Samhälle, natur och språk 1</t>
  </si>
  <si>
    <t>Samhälle, natur och språk 2</t>
  </si>
  <si>
    <t>Samhälle, natur och språk 3</t>
  </si>
  <si>
    <t>Samhälle, natur och språk 4</t>
  </si>
  <si>
    <t>Skog, mark och djur 1</t>
  </si>
  <si>
    <t>Skog, mark och djur 2</t>
  </si>
  <si>
    <t>Skog, mark och djur 3</t>
  </si>
  <si>
    <t>Skog, mark och djur 4</t>
  </si>
  <si>
    <t>Individuella program</t>
  </si>
  <si>
    <t>Individuellt program, 1</t>
  </si>
  <si>
    <t>Individuellt program, 2</t>
  </si>
  <si>
    <t>Individuellt program, 3</t>
  </si>
  <si>
    <t>Individuellt program,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</si>
</sst>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_k_r_-;\-* #,##0\ _k_r_-;_-* &quot;-&quot;\ _k_r_-;_-@_-"/>
    <numFmt numFmtId="165" formatCode="_-* #,##0.00\ _k_r_-;\-* #,##0.00\ _k_r_-;_-* &quot;-&quot;??\ _k_r_-;_-@_-"/>
    <numFmt numFmtId="166" formatCode="[$-41D]General"/>
    <numFmt numFmtId="167" formatCode="#,##0.00&quot; &quot;[$kr-41D];[Red]&quot;-&quot;#,##0.00&quot; &quot;[$kr-41D]"/>
    <numFmt numFmtId="168" formatCode="_-* #,##0.00\ [$kr-41D]_-;\-* #,##0.00\ [$kr-41D]_-;_-* &quot;-&quot;??\ [$kr-41D]_-;_-@_-"/>
    <numFmt numFmtId="169" formatCode="[$-41D]#,##0"/>
    <numFmt numFmtId="170" formatCode="#,##0\ &quot;kr&quot;"/>
    <numFmt numFmtId="171" formatCode="#,##0.00\ &quot;kr&quot;"/>
    <numFmt numFmtId="172" formatCode="_-* #,##0\ &quot;kr&quot;_-;\-* #,##0\ &quot;kr&quot;_-;_-* &quot;-&quot;??\ &quot;kr&quot;_-;_-@_-"/>
    <numFmt numFmtId="173" formatCode="_-* #,##0\ _k_r_-;\-* #,##0\ _k_r_-;_-* &quot;-&quot;??\ _k_r_-;_-@_-"/>
    <numFmt numFmtId="174" formatCode="#,##0_ ;\-#,##0\ "/>
    <numFmt numFmtId="175" formatCode="#,##0_);\(#,##0\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Verdana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20"/>
      <color rgb="FF000000"/>
      <name val="Calibri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Trebuchet MS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1"/>
      <color rgb="FF1F497D"/>
      <name val="Calibri"/>
      <family val="2"/>
      <scheme val="minor"/>
    </font>
    <font>
      <sz val="10"/>
      <color rgb="FF000000"/>
      <name val="Times New Roman"/>
      <family val="1"/>
    </font>
    <font>
      <i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FFFF"/>
      <name val="Gill Sans MT"/>
      <family val="2"/>
    </font>
    <font>
      <sz val="10"/>
      <color theme="1"/>
      <name val="Gill Sans MT"/>
      <family val="2"/>
    </font>
    <font>
      <b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C0000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1"/>
      <color theme="1"/>
      <name val="Times New Roman"/>
      <family val="1"/>
    </font>
    <font>
      <vertAlign val="superscript"/>
      <sz val="11"/>
      <color theme="1"/>
      <name val="Calibri"/>
      <family val="2"/>
    </font>
    <font>
      <i/>
      <sz val="8"/>
      <name val="Arial"/>
      <family val="2"/>
    </font>
    <font>
      <sz val="14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sz val="12"/>
      <color theme="1"/>
      <name val="Gill Sans MT"/>
      <family val="2"/>
    </font>
    <font>
      <sz val="10"/>
      <color theme="1"/>
      <name val="Arial"/>
      <family val="2"/>
    </font>
    <font>
      <b/>
      <sz val="12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rgb="FFC6D9F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166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/>
    <xf numFmtId="3" fontId="10" fillId="0" borderId="0" applyFill="0" applyBorder="0" applyAlignment="0" applyProtection="0">
      <protection locked="0"/>
    </xf>
    <xf numFmtId="0" fontId="7" fillId="0" borderId="0"/>
    <xf numFmtId="3" fontId="11" fillId="2" borderId="2">
      <protection locked="0"/>
    </xf>
    <xf numFmtId="3" fontId="11" fillId="3" borderId="2"/>
    <xf numFmtId="3" fontId="12" fillId="4" borderId="1">
      <protection locked="0"/>
    </xf>
    <xf numFmtId="0" fontId="8" fillId="5" borderId="0" applyFont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/>
    <xf numFmtId="3" fontId="0" fillId="0" borderId="0" xfId="0" applyNumberFormat="1"/>
    <xf numFmtId="0" fontId="13" fillId="0" borderId="0" xfId="0" applyFont="1" applyAlignment="1">
      <alignment vertical="center"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168" fontId="17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center"/>
    </xf>
    <xf numFmtId="168" fontId="0" fillId="0" borderId="0" xfId="0" applyNumberFormat="1" applyAlignment="1">
      <alignment horizontal="right"/>
    </xf>
    <xf numFmtId="4" fontId="0" fillId="0" borderId="0" xfId="0" applyNumberFormat="1"/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0" borderId="3" xfId="0" applyFont="1" applyBorder="1" applyAlignment="1">
      <alignment vertical="center"/>
    </xf>
    <xf numFmtId="3" fontId="17" fillId="0" borderId="3" xfId="0" applyNumberFormat="1" applyFont="1" applyBorder="1" applyAlignment="1">
      <alignment vertical="center"/>
    </xf>
    <xf numFmtId="0" fontId="19" fillId="0" borderId="0" xfId="0" applyFont="1" applyAlignment="1">
      <alignment horizontal="justify" vertical="center"/>
    </xf>
    <xf numFmtId="0" fontId="12" fillId="0" borderId="3" xfId="47" quotePrefix="1" applyBorder="1" applyAlignment="1">
      <alignment vertical="center"/>
    </xf>
    <xf numFmtId="0" fontId="12" fillId="0" borderId="0" xfId="47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6" fontId="21" fillId="0" borderId="0" xfId="2" applyFont="1"/>
    <xf numFmtId="166" fontId="2" fillId="0" borderId="0" xfId="2"/>
    <xf numFmtId="166" fontId="22" fillId="6" borderId="5" xfId="2" applyFont="1" applyFill="1" applyBorder="1"/>
    <xf numFmtId="169" fontId="23" fillId="6" borderId="6" xfId="2" applyNumberFormat="1" applyFont="1" applyFill="1" applyBorder="1" applyAlignment="1">
      <alignment horizontal="center" wrapText="1"/>
    </xf>
    <xf numFmtId="166" fontId="24" fillId="0" borderId="7" xfId="2" applyFont="1" applyBorder="1"/>
    <xf numFmtId="169" fontId="25" fillId="0" borderId="8" xfId="2" applyNumberFormat="1" applyFont="1" applyBorder="1" applyAlignment="1">
      <alignment horizontal="center"/>
    </xf>
    <xf numFmtId="166" fontId="25" fillId="0" borderId="7" xfId="2" applyFont="1" applyBorder="1" applyAlignment="1">
      <alignment vertical="center"/>
    </xf>
    <xf numFmtId="169" fontId="24" fillId="0" borderId="8" xfId="2" applyNumberFormat="1" applyFont="1" applyBorder="1" applyAlignment="1">
      <alignment horizontal="center" wrapText="1"/>
    </xf>
    <xf numFmtId="166" fontId="25" fillId="0" borderId="7" xfId="2" applyFont="1" applyBorder="1"/>
    <xf numFmtId="169" fontId="24" fillId="0" borderId="8" xfId="2" applyNumberFormat="1" applyFont="1" applyBorder="1" applyAlignment="1">
      <alignment horizontal="center"/>
    </xf>
    <xf numFmtId="166" fontId="25" fillId="0" borderId="9" xfId="2" applyFont="1" applyBorder="1"/>
    <xf numFmtId="169" fontId="24" fillId="0" borderId="10" xfId="2" applyNumberFormat="1" applyFont="1" applyBorder="1" applyAlignment="1">
      <alignment horizontal="center"/>
    </xf>
    <xf numFmtId="6" fontId="0" fillId="0" borderId="0" xfId="0" applyNumberFormat="1"/>
    <xf numFmtId="0" fontId="27" fillId="5" borderId="0" xfId="0" applyFont="1" applyFill="1"/>
    <xf numFmtId="0" fontId="0" fillId="5" borderId="0" xfId="0" applyFill="1"/>
    <xf numFmtId="9" fontId="0" fillId="0" borderId="0" xfId="0" applyNumberFormat="1"/>
    <xf numFmtId="0" fontId="14" fillId="5" borderId="0" xfId="0" applyFont="1" applyFill="1"/>
    <xf numFmtId="0" fontId="14" fillId="5" borderId="0" xfId="0" applyFont="1" applyFill="1" applyAlignment="1">
      <alignment horizontal="right"/>
    </xf>
    <xf numFmtId="3" fontId="0" fillId="7" borderId="0" xfId="0" applyNumberFormat="1" applyFill="1"/>
    <xf numFmtId="170" fontId="0" fillId="3" borderId="0" xfId="0" applyNumberFormat="1" applyFill="1"/>
    <xf numFmtId="0" fontId="28" fillId="0" borderId="0" xfId="0" applyFont="1"/>
    <xf numFmtId="3" fontId="28" fillId="0" borderId="0" xfId="0" applyNumberFormat="1" applyFont="1"/>
    <xf numFmtId="3" fontId="28" fillId="7" borderId="0" xfId="0" applyNumberFormat="1" applyFont="1" applyFill="1"/>
    <xf numFmtId="0" fontId="26" fillId="0" borderId="0" xfId="0" applyFont="1"/>
    <xf numFmtId="3" fontId="26" fillId="0" borderId="0" xfId="0" applyNumberFormat="1" applyFont="1"/>
    <xf numFmtId="3" fontId="26" fillId="7" borderId="0" xfId="0" applyNumberFormat="1" applyFont="1" applyFill="1"/>
    <xf numFmtId="170" fontId="26" fillId="3" borderId="0" xfId="0" applyNumberFormat="1" applyFont="1" applyFill="1"/>
    <xf numFmtId="170" fontId="0" fillId="0" borderId="0" xfId="0" applyNumberFormat="1"/>
    <xf numFmtId="0" fontId="0" fillId="7" borderId="0" xfId="0" applyFill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6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right" vertical="top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3" fontId="0" fillId="0" borderId="0" xfId="0" applyNumberFormat="1" applyAlignment="1">
      <alignment horizontal="right" vertical="top"/>
    </xf>
    <xf numFmtId="0" fontId="29" fillId="8" borderId="1" xfId="0" applyFont="1" applyFill="1" applyBorder="1" applyAlignment="1">
      <alignment horizontal="center" wrapText="1"/>
    </xf>
    <xf numFmtId="0" fontId="29" fillId="8" borderId="15" xfId="0" applyFont="1" applyFill="1" applyBorder="1" applyAlignment="1">
      <alignment horizontal="center" wrapText="1"/>
    </xf>
    <xf numFmtId="0" fontId="29" fillId="2" borderId="0" xfId="0" applyFont="1" applyFill="1"/>
    <xf numFmtId="0" fontId="30" fillId="2" borderId="0" xfId="0" applyFont="1" applyFill="1"/>
    <xf numFmtId="0" fontId="30" fillId="2" borderId="1" xfId="0" applyFont="1" applyFill="1" applyBorder="1"/>
    <xf numFmtId="170" fontId="30" fillId="2" borderId="1" xfId="0" applyNumberFormat="1" applyFont="1" applyFill="1" applyBorder="1"/>
    <xf numFmtId="171" fontId="30" fillId="2" borderId="1" xfId="0" applyNumberFormat="1" applyFont="1" applyFill="1" applyBorder="1"/>
    <xf numFmtId="170" fontId="30" fillId="2" borderId="1" xfId="0" applyNumberFormat="1" applyFont="1" applyFill="1" applyBorder="1" applyAlignment="1">
      <alignment horizontal="right"/>
    </xf>
    <xf numFmtId="171" fontId="30" fillId="2" borderId="1" xfId="0" applyNumberFormat="1" applyFont="1" applyFill="1" applyBorder="1" applyAlignment="1">
      <alignment horizontal="right"/>
    </xf>
    <xf numFmtId="3" fontId="30" fillId="2" borderId="0" xfId="0" applyNumberFormat="1" applyFont="1" applyFill="1"/>
    <xf numFmtId="171" fontId="30" fillId="2" borderId="0" xfId="0" applyNumberFormat="1" applyFont="1" applyFill="1" applyAlignment="1">
      <alignment horizontal="center"/>
    </xf>
    <xf numFmtId="0" fontId="30" fillId="2" borderId="0" xfId="0" applyFont="1" applyFill="1" applyAlignment="1">
      <alignment wrapText="1"/>
    </xf>
    <xf numFmtId="0" fontId="30" fillId="0" borderId="0" xfId="0" applyFont="1"/>
    <xf numFmtId="0" fontId="31" fillId="0" borderId="0" xfId="0" applyFont="1"/>
    <xf numFmtId="165" fontId="31" fillId="0" borderId="0" xfId="21" applyFont="1"/>
    <xf numFmtId="165" fontId="14" fillId="0" borderId="0" xfId="21" applyFont="1"/>
    <xf numFmtId="165" fontId="0" fillId="0" borderId="0" xfId="21" applyFont="1"/>
    <xf numFmtId="0" fontId="0" fillId="0" borderId="22" xfId="0" applyBorder="1" applyAlignment="1">
      <alignment vertical="center" wrapText="1"/>
    </xf>
    <xf numFmtId="3" fontId="0" fillId="0" borderId="21" xfId="0" applyNumberFormat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0" xfId="0"/>
    <xf numFmtId="0" fontId="32" fillId="0" borderId="0" xfId="0" applyFont="1"/>
    <xf numFmtId="0" fontId="33" fillId="0" borderId="0" xfId="0" applyFont="1"/>
    <xf numFmtId="14" fontId="7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34" fillId="8" borderId="0" xfId="0" applyFont="1" applyFill="1" applyAlignment="1">
      <alignment horizontal="right"/>
    </xf>
    <xf numFmtId="0" fontId="6" fillId="8" borderId="0" xfId="0" applyFont="1" applyFill="1" applyAlignment="1">
      <alignment horizontal="right"/>
    </xf>
    <xf numFmtId="44" fontId="6" fillId="8" borderId="0" xfId="48" applyFont="1" applyFill="1" applyAlignment="1">
      <alignment horizontal="right"/>
    </xf>
    <xf numFmtId="172" fontId="0" fillId="0" borderId="0" xfId="48" applyNumberFormat="1" applyFont="1"/>
    <xf numFmtId="0" fontId="35" fillId="0" borderId="0" xfId="0" applyFont="1" applyAlignment="1">
      <alignment vertical="center"/>
    </xf>
    <xf numFmtId="0" fontId="0" fillId="0" borderId="0" xfId="0" applyAlignment="1">
      <alignment wrapText="1"/>
    </xf>
    <xf numFmtId="0" fontId="36" fillId="0" borderId="0" xfId="0" applyFont="1" applyAlignment="1">
      <alignment wrapText="1"/>
    </xf>
    <xf numFmtId="0" fontId="29" fillId="9" borderId="23" xfId="0" applyFont="1" applyFill="1" applyBorder="1" applyAlignment="1">
      <alignment vertical="center"/>
    </xf>
    <xf numFmtId="0" fontId="29" fillId="10" borderId="23" xfId="0" applyFont="1" applyFill="1" applyBorder="1" applyAlignment="1">
      <alignment vertical="center"/>
    </xf>
    <xf numFmtId="0" fontId="29" fillId="9" borderId="0" xfId="0" applyFont="1" applyFill="1" applyAlignment="1">
      <alignment vertical="center"/>
    </xf>
    <xf numFmtId="0" fontId="30" fillId="0" borderId="24" xfId="0" applyFont="1" applyBorder="1" applyAlignment="1">
      <alignment vertical="center"/>
    </xf>
    <xf numFmtId="3" fontId="0" fillId="10" borderId="24" xfId="0" applyNumberFormat="1" applyFill="1" applyBorder="1" applyAlignment="1">
      <alignment vertical="center"/>
    </xf>
    <xf numFmtId="10" fontId="0" fillId="0" borderId="0" xfId="0" applyNumberFormat="1" applyAlignment="1">
      <alignment vertical="center"/>
    </xf>
    <xf numFmtId="0" fontId="30" fillId="9" borderId="24" xfId="0" applyFont="1" applyFill="1" applyBorder="1" applyAlignment="1">
      <alignment vertical="center"/>
    </xf>
    <xf numFmtId="3" fontId="0" fillId="9" borderId="0" xfId="0" applyNumberFormat="1" applyFill="1" applyAlignment="1">
      <alignment vertical="center"/>
    </xf>
    <xf numFmtId="10" fontId="0" fillId="9" borderId="0" xfId="0" applyNumberFormat="1" applyFill="1" applyAlignment="1">
      <alignment vertical="center"/>
    </xf>
    <xf numFmtId="0" fontId="30" fillId="0" borderId="25" xfId="0" applyFont="1" applyBorder="1" applyAlignment="1">
      <alignment vertical="center"/>
    </xf>
    <xf numFmtId="3" fontId="0" fillId="10" borderId="25" xfId="0" applyNumberForma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0" fillId="0" borderId="26" xfId="0" applyFont="1" applyBorder="1"/>
    <xf numFmtId="0" fontId="0" fillId="0" borderId="26" xfId="0" applyBorder="1"/>
    <xf numFmtId="0" fontId="14" fillId="8" borderId="0" xfId="0" applyFont="1" applyFill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" xfId="0" applyBorder="1"/>
    <xf numFmtId="1" fontId="0" fillId="0" borderId="1" xfId="0" applyNumberFormat="1" applyBorder="1"/>
    <xf numFmtId="1" fontId="28" fillId="0" borderId="1" xfId="0" applyNumberFormat="1" applyFont="1" applyBorder="1"/>
    <xf numFmtId="3" fontId="38" fillId="2" borderId="12" xfId="0" applyNumberFormat="1" applyFont="1" applyFill="1" applyBorder="1" applyAlignment="1">
      <alignment horizontal="left" vertical="top" wrapText="1"/>
    </xf>
    <xf numFmtId="3" fontId="38" fillId="2" borderId="11" xfId="0" applyNumberFormat="1" applyFont="1" applyFill="1" applyBorder="1" applyAlignment="1">
      <alignment horizontal="left" vertical="top" wrapText="1"/>
    </xf>
    <xf numFmtId="49" fontId="38" fillId="2" borderId="16" xfId="0" applyNumberFormat="1" applyFont="1" applyFill="1" applyBorder="1" applyAlignment="1">
      <alignment vertical="top" wrapText="1"/>
    </xf>
    <xf numFmtId="49" fontId="38" fillId="2" borderId="26" xfId="0" applyNumberFormat="1" applyFont="1" applyFill="1" applyBorder="1" applyAlignment="1">
      <alignment vertical="top" wrapText="1"/>
    </xf>
    <xf numFmtId="0" fontId="29" fillId="11" borderId="0" xfId="0" applyFont="1" applyFill="1" applyAlignment="1">
      <alignment vertical="center" wrapText="1"/>
    </xf>
    <xf numFmtId="0" fontId="11" fillId="11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39" fillId="11" borderId="0" xfId="0" applyFont="1" applyFill="1" applyAlignment="1">
      <alignment vertical="center" wrapText="1"/>
    </xf>
    <xf numFmtId="0" fontId="40" fillId="0" borderId="0" xfId="0" applyFont="1"/>
    <xf numFmtId="0" fontId="41" fillId="12" borderId="29" xfId="0" applyFont="1" applyFill="1" applyBorder="1" applyAlignment="1">
      <alignment horizontal="center" vertical="center" wrapText="1"/>
    </xf>
    <xf numFmtId="3" fontId="42" fillId="13" borderId="31" xfId="0" applyNumberFormat="1" applyFont="1" applyFill="1" applyBorder="1"/>
    <xf numFmtId="0" fontId="42" fillId="13" borderId="30" xfId="0" applyFont="1" applyFill="1" applyBorder="1"/>
    <xf numFmtId="3" fontId="1" fillId="0" borderId="0" xfId="0" applyNumberFormat="1" applyFont="1"/>
    <xf numFmtId="0" fontId="1" fillId="0" borderId="0" xfId="0" applyFont="1"/>
    <xf numFmtId="0" fontId="0" fillId="0" borderId="0" xfId="0"/>
    <xf numFmtId="173" fontId="28" fillId="5" borderId="25" xfId="29" applyNumberFormat="1" applyFont="1" applyFill="1" applyBorder="1" applyAlignment="1">
      <alignment horizontal="right" vertical="center"/>
    </xf>
    <xf numFmtId="0" fontId="0" fillId="5" borderId="32" xfId="0" applyFont="1" applyFill="1" applyBorder="1"/>
    <xf numFmtId="174" fontId="43" fillId="5" borderId="24" xfId="0" applyNumberFormat="1" applyFont="1" applyFill="1" applyBorder="1" applyAlignment="1">
      <alignment horizontal="right"/>
    </xf>
    <xf numFmtId="174" fontId="28" fillId="5" borderId="24" xfId="29" applyNumberFormat="1" applyFont="1" applyFill="1" applyBorder="1" applyAlignment="1">
      <alignment horizontal="right" vertical="center"/>
    </xf>
    <xf numFmtId="0" fontId="0" fillId="5" borderId="24" xfId="0" applyFont="1" applyFill="1" applyBorder="1"/>
    <xf numFmtId="0" fontId="26" fillId="0" borderId="0" xfId="0" applyFont="1"/>
    <xf numFmtId="0" fontId="14" fillId="14" borderId="1" xfId="0" applyFont="1" applyFill="1" applyBorder="1" applyAlignment="1">
      <alignment horizontal="right"/>
    </xf>
    <xf numFmtId="0" fontId="14" fillId="14" borderId="1" xfId="0" applyFont="1" applyFill="1" applyBorder="1" applyAlignment="1">
      <alignment horizontal="center"/>
    </xf>
    <xf numFmtId="0" fontId="14" fillId="14" borderId="1" xfId="0" applyFont="1" applyFill="1" applyBorder="1"/>
    <xf numFmtId="0" fontId="44" fillId="0" borderId="0" xfId="0" applyFont="1"/>
    <xf numFmtId="0" fontId="31" fillId="0" borderId="0" xfId="0" applyFont="1"/>
    <xf numFmtId="3" fontId="28" fillId="5" borderId="25" xfId="0" applyNumberFormat="1" applyFont="1" applyFill="1" applyBorder="1" applyAlignment="1">
      <alignment horizontal="right"/>
    </xf>
    <xf numFmtId="0" fontId="0" fillId="5" borderId="25" xfId="0" applyFill="1" applyBorder="1"/>
    <xf numFmtId="0" fontId="0" fillId="5" borderId="24" xfId="0" applyFill="1" applyBorder="1"/>
    <xf numFmtId="1" fontId="28" fillId="5" borderId="23" xfId="0" applyNumberFormat="1" applyFont="1" applyFill="1" applyBorder="1"/>
    <xf numFmtId="0" fontId="14" fillId="0" borderId="0" xfId="0" applyFont="1"/>
    <xf numFmtId="1" fontId="28" fillId="5" borderId="1" xfId="0" applyNumberFormat="1" applyFont="1" applyFill="1" applyBorder="1"/>
    <xf numFmtId="174" fontId="43" fillId="5" borderId="25" xfId="0" applyNumberFormat="1" applyFont="1" applyFill="1" applyBorder="1" applyAlignment="1">
      <alignment horizontal="right"/>
    </xf>
    <xf numFmtId="0" fontId="45" fillId="15" borderId="33" xfId="0" applyFont="1" applyFill="1" applyBorder="1" applyAlignment="1">
      <alignment horizontal="left" wrapText="1"/>
    </xf>
    <xf numFmtId="0" fontId="45" fillId="15" borderId="34" xfId="0" applyFont="1" applyFill="1" applyBorder="1" applyAlignment="1">
      <alignment horizontal="right" wrapText="1"/>
    </xf>
    <xf numFmtId="175" fontId="45" fillId="15" borderId="35" xfId="0" applyNumberFormat="1" applyFont="1" applyFill="1" applyBorder="1"/>
    <xf numFmtId="0" fontId="46" fillId="15" borderId="36" xfId="0" applyFont="1" applyFill="1" applyBorder="1" applyAlignment="1">
      <alignment horizontal="left" wrapText="1"/>
    </xf>
    <xf numFmtId="0" fontId="45" fillId="15" borderId="37" xfId="0" applyFont="1" applyFill="1" applyBorder="1" applyAlignment="1">
      <alignment horizontal="right" wrapText="1"/>
    </xf>
    <xf numFmtId="175" fontId="45" fillId="15" borderId="38" xfId="0" applyNumberFormat="1" applyFont="1" applyFill="1" applyBorder="1" applyAlignment="1">
      <alignment wrapText="1"/>
    </xf>
    <xf numFmtId="0" fontId="45" fillId="15" borderId="39" xfId="0" applyFont="1" applyFill="1" applyBorder="1" applyAlignment="1">
      <alignment horizontal="left" wrapText="1"/>
    </xf>
    <xf numFmtId="0" fontId="45" fillId="15" borderId="40" xfId="0" applyFont="1" applyFill="1" applyBorder="1" applyAlignment="1">
      <alignment horizontal="right" wrapText="1"/>
    </xf>
    <xf numFmtId="175" fontId="45" fillId="15" borderId="41" xfId="0" applyNumberFormat="1" applyFont="1" applyFill="1" applyBorder="1" applyAlignment="1">
      <alignment wrapText="1"/>
    </xf>
    <xf numFmtId="0" fontId="47" fillId="0" borderId="39" xfId="0" applyFont="1" applyBorder="1" applyAlignment="1">
      <alignment horizontal="left"/>
    </xf>
    <xf numFmtId="3" fontId="48" fillId="0" borderId="40" xfId="0" applyNumberFormat="1" applyFont="1" applyBorder="1"/>
    <xf numFmtId="175" fontId="47" fillId="16" borderId="41" xfId="0" applyNumberFormat="1" applyFont="1" applyFill="1" applyBorder="1"/>
    <xf numFmtId="3" fontId="45" fillId="0" borderId="40" xfId="0" applyNumberFormat="1" applyFont="1" applyBorder="1"/>
    <xf numFmtId="0" fontId="46" fillId="0" borderId="39" xfId="0" applyFont="1" applyBorder="1" applyAlignment="1">
      <alignment horizontal="left"/>
    </xf>
    <xf numFmtId="0" fontId="15" fillId="0" borderId="0" xfId="0" applyFont="1"/>
    <xf numFmtId="0" fontId="19" fillId="0" borderId="0" xfId="0" applyFont="1"/>
    <xf numFmtId="0" fontId="49" fillId="0" borderId="0" xfId="0" applyFont="1"/>
    <xf numFmtId="0" fontId="47" fillId="0" borderId="42" xfId="0" applyFont="1" applyBorder="1" applyAlignment="1">
      <alignment horizontal="left"/>
    </xf>
    <xf numFmtId="3" fontId="48" fillId="0" borderId="43" xfId="0" applyNumberFormat="1" applyFont="1" applyBorder="1"/>
    <xf numFmtId="175" fontId="47" fillId="16" borderId="44" xfId="0" applyNumberFormat="1" applyFont="1" applyFill="1" applyBorder="1"/>
    <xf numFmtId="0" fontId="29" fillId="0" borderId="0" xfId="0" applyFont="1"/>
    <xf numFmtId="0" fontId="14" fillId="17" borderId="45" xfId="0" applyFont="1" applyFill="1" applyBorder="1"/>
    <xf numFmtId="0" fontId="0" fillId="17" borderId="46" xfId="0" applyFill="1" applyBorder="1"/>
    <xf numFmtId="0" fontId="0" fillId="17" borderId="47" xfId="0" applyFill="1" applyBorder="1"/>
    <xf numFmtId="0" fontId="7" fillId="17" borderId="48" xfId="0" applyFont="1" applyFill="1" applyBorder="1"/>
    <xf numFmtId="0" fontId="50" fillId="17" borderId="49" xfId="0" applyFont="1" applyFill="1" applyBorder="1" applyAlignment="1">
      <alignment horizontal="center"/>
    </xf>
    <xf numFmtId="0" fontId="51" fillId="17" borderId="24" xfId="0" applyFont="1" applyFill="1" applyBorder="1" applyAlignment="1">
      <alignment horizontal="center"/>
    </xf>
    <xf numFmtId="3" fontId="52" fillId="17" borderId="50" xfId="0" applyNumberFormat="1" applyFont="1" applyFill="1" applyBorder="1"/>
    <xf numFmtId="0" fontId="51" fillId="17" borderId="50" xfId="0" applyFont="1" applyFill="1" applyBorder="1"/>
    <xf numFmtId="0" fontId="0" fillId="17" borderId="48" xfId="0" applyFill="1" applyBorder="1"/>
    <xf numFmtId="0" fontId="50" fillId="17" borderId="51" xfId="0" applyFont="1" applyFill="1" applyBorder="1" applyAlignment="1">
      <alignment horizontal="center"/>
    </xf>
    <xf numFmtId="0" fontId="51" fillId="17" borderId="25" xfId="0" applyFont="1" applyFill="1" applyBorder="1" applyAlignment="1">
      <alignment horizontal="center"/>
    </xf>
    <xf numFmtId="0" fontId="51" fillId="17" borderId="52" xfId="0" applyFont="1" applyFill="1" applyBorder="1" applyAlignment="1">
      <alignment horizontal="center"/>
    </xf>
    <xf numFmtId="0" fontId="53" fillId="0" borderId="48" xfId="0" applyFont="1" applyBorder="1"/>
    <xf numFmtId="3" fontId="52" fillId="0" borderId="53" xfId="0" applyNumberFormat="1" applyFont="1" applyBorder="1"/>
    <xf numFmtId="3" fontId="52" fillId="0" borderId="0" xfId="0" applyNumberFormat="1" applyFont="1"/>
    <xf numFmtId="3" fontId="51" fillId="18" borderId="54" xfId="0" applyNumberFormat="1" applyFont="1" applyFill="1" applyBorder="1"/>
    <xf numFmtId="3" fontId="52" fillId="0" borderId="49" xfId="0" applyNumberFormat="1" applyFont="1" applyBorder="1"/>
    <xf numFmtId="3" fontId="51" fillId="18" borderId="55" xfId="0" applyNumberFormat="1" applyFont="1" applyFill="1" applyBorder="1"/>
    <xf numFmtId="0" fontId="53" fillId="0" borderId="20" xfId="0" applyFont="1" applyBorder="1"/>
    <xf numFmtId="3" fontId="52" fillId="0" borderId="56" xfId="0" applyNumberFormat="1" applyFont="1" applyBorder="1"/>
    <xf numFmtId="3" fontId="52" fillId="0" borderId="57" xfId="0" applyNumberFormat="1" applyFont="1" applyBorder="1"/>
    <xf numFmtId="3" fontId="51" fillId="18" borderId="58" xfId="0" applyNumberFormat="1" applyFont="1" applyFill="1" applyBorder="1"/>
    <xf numFmtId="0" fontId="50" fillId="0" borderId="1" xfId="25" applyFont="1" applyBorder="1" applyAlignment="1">
      <alignment horizontal="center" vertical="center" wrapText="1"/>
    </xf>
    <xf numFmtId="0" fontId="7" fillId="0" borderId="24" xfId="25" applyBorder="1"/>
    <xf numFmtId="0" fontId="7" fillId="0" borderId="0" xfId="25"/>
    <xf numFmtId="170" fontId="50" fillId="0" borderId="24" xfId="25" applyNumberFormat="1" applyFont="1" applyBorder="1"/>
    <xf numFmtId="0" fontId="7" fillId="0" borderId="25" xfId="25" applyBorder="1"/>
    <xf numFmtId="0" fontId="7" fillId="0" borderId="26" xfId="25" applyBorder="1"/>
    <xf numFmtId="170" fontId="50" fillId="0" borderId="25" xfId="25" applyNumberFormat="1" applyFont="1" applyBorder="1"/>
    <xf numFmtId="0" fontId="7" fillId="0" borderId="59" xfId="25" applyBorder="1"/>
    <xf numFmtId="170" fontId="50" fillId="0" borderId="0" xfId="25" applyNumberFormat="1" applyFont="1"/>
    <xf numFmtId="170" fontId="50" fillId="0" borderId="11" xfId="25" applyNumberFormat="1" applyFont="1" applyBorder="1"/>
    <xf numFmtId="0" fontId="0" fillId="0" borderId="45" xfId="0" applyBorder="1"/>
    <xf numFmtId="0" fontId="56" fillId="0" borderId="46" xfId="25" applyFont="1" applyBorder="1"/>
    <xf numFmtId="0" fontId="56" fillId="0" borderId="47" xfId="25" applyFont="1" applyBorder="1"/>
    <xf numFmtId="0" fontId="56" fillId="0" borderId="0" xfId="25" applyFont="1"/>
    <xf numFmtId="0" fontId="57" fillId="0" borderId="0" xfId="25" applyFont="1"/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25" applyFont="1"/>
    <xf numFmtId="0" fontId="61" fillId="2" borderId="14" xfId="0" applyFont="1" applyFill="1" applyBorder="1"/>
    <xf numFmtId="0" fontId="61" fillId="2" borderId="60" xfId="0" applyFont="1" applyFill="1" applyBorder="1"/>
    <xf numFmtId="0" fontId="5" fillId="2" borderId="60" xfId="0" applyFont="1" applyFill="1" applyBorder="1"/>
    <xf numFmtId="14" fontId="5" fillId="2" borderId="15" xfId="0" applyNumberFormat="1" applyFont="1" applyFill="1" applyBorder="1"/>
    <xf numFmtId="0" fontId="5" fillId="2" borderId="0" xfId="0" applyFont="1" applyFill="1" applyAlignment="1">
      <alignment horizontal="right"/>
    </xf>
    <xf numFmtId="0" fontId="0" fillId="2" borderId="0" xfId="0" applyFill="1"/>
    <xf numFmtId="0" fontId="64" fillId="2" borderId="1" xfId="0" applyFont="1" applyFill="1" applyBorder="1" applyAlignment="1">
      <alignment horizontal="center" wrapText="1"/>
    </xf>
    <xf numFmtId="0" fontId="20" fillId="2" borderId="1" xfId="0" applyFont="1" applyFill="1" applyBorder="1"/>
    <xf numFmtId="0" fontId="65" fillId="2" borderId="1" xfId="0" applyFont="1" applyFill="1" applyBorder="1"/>
    <xf numFmtId="170" fontId="65" fillId="2" borderId="1" xfId="0" applyNumberFormat="1" applyFont="1" applyFill="1" applyBorder="1"/>
    <xf numFmtId="170" fontId="65" fillId="2" borderId="1" xfId="0" applyNumberFormat="1" applyFont="1" applyFill="1" applyBorder="1" applyAlignment="1">
      <alignment horizontal="right"/>
    </xf>
    <xf numFmtId="3" fontId="65" fillId="2" borderId="1" xfId="0" applyNumberFormat="1" applyFont="1" applyFill="1" applyBorder="1"/>
    <xf numFmtId="3" fontId="65" fillId="2" borderId="1" xfId="0" applyNumberFormat="1" applyFont="1" applyFill="1" applyBorder="1" applyAlignment="1">
      <alignment horizontal="center"/>
    </xf>
    <xf numFmtId="0" fontId="65" fillId="2" borderId="0" xfId="0" applyFont="1" applyFill="1"/>
    <xf numFmtId="3" fontId="65" fillId="2" borderId="0" xfId="0" applyNumberFormat="1" applyFont="1" applyFill="1"/>
    <xf numFmtId="0" fontId="20" fillId="2" borderId="0" xfId="0" applyFont="1" applyFill="1"/>
    <xf numFmtId="0" fontId="66" fillId="19" borderId="0" xfId="12" applyFont="1" applyFill="1" applyAlignment="1">
      <alignment vertical="top"/>
    </xf>
    <xf numFmtId="2" fontId="67" fillId="19" borderId="0" xfId="12" applyNumberFormat="1" applyFont="1" applyFill="1" applyAlignment="1">
      <alignment horizontal="center" vertical="top" wrapText="1"/>
    </xf>
    <xf numFmtId="2" fontId="68" fillId="0" borderId="2" xfId="9" applyNumberFormat="1" applyFont="1" applyBorder="1" applyProtection="1"/>
    <xf numFmtId="3" fontId="69" fillId="0" borderId="2" xfId="9" applyNumberFormat="1" applyFont="1" applyBorder="1" applyAlignment="1" applyProtection="1">
      <alignment vertical="center"/>
    </xf>
    <xf numFmtId="2" fontId="11" fillId="0" borderId="2" xfId="9" applyNumberFormat="1" applyFont="1" applyBorder="1" applyProtection="1"/>
    <xf numFmtId="2" fontId="10" fillId="0" borderId="2" xfId="9" applyNumberFormat="1" applyFont="1" applyBorder="1" applyProtection="1"/>
    <xf numFmtId="2" fontId="10" fillId="0" borderId="2" xfId="9" applyNumberFormat="1" applyFont="1" applyBorder="1" applyAlignment="1" applyProtection="1">
      <alignment wrapText="1"/>
    </xf>
    <xf numFmtId="0" fontId="66" fillId="19" borderId="0" xfId="12" applyFont="1" applyFill="1" applyAlignment="1">
      <alignment vertical="top" wrapText="1"/>
    </xf>
    <xf numFmtId="0" fontId="67" fillId="19" borderId="0" xfId="12" applyFont="1" applyFill="1" applyAlignment="1">
      <alignment vertical="top" wrapText="1"/>
    </xf>
    <xf numFmtId="2" fontId="68" fillId="0" borderId="2" xfId="9" applyNumberFormat="1" applyFont="1" applyBorder="1" applyAlignment="1" applyProtection="1">
      <alignment horizontal="left"/>
    </xf>
    <xf numFmtId="2" fontId="68" fillId="0" borderId="2" xfId="9" applyNumberFormat="1" applyFont="1" applyBorder="1" applyAlignment="1" applyProtection="1">
      <alignment wrapText="1"/>
    </xf>
    <xf numFmtId="3" fontId="69" fillId="0" borderId="2" xfId="9" applyNumberFormat="1" applyFont="1" applyFill="1" applyBorder="1" applyAlignment="1" applyProtection="1">
      <alignment vertical="center"/>
    </xf>
    <xf numFmtId="2" fontId="11" fillId="0" borderId="2" xfId="9" applyNumberFormat="1" applyFont="1" applyBorder="1" applyAlignment="1" applyProtection="1">
      <alignment wrapText="1"/>
    </xf>
    <xf numFmtId="2" fontId="11" fillId="0" borderId="2" xfId="9" applyNumberFormat="1" applyFont="1" applyBorder="1" applyAlignment="1" applyProtection="1">
      <alignment vertical="center" wrapText="1"/>
    </xf>
    <xf numFmtId="3" fontId="11" fillId="0" borderId="0" xfId="49" applyNumberFormat="1" applyFont="1" applyAlignment="1">
      <alignment vertical="center"/>
    </xf>
    <xf numFmtId="2" fontId="68" fillId="2" borderId="2" xfId="9" applyNumberFormat="1" applyFont="1" applyFill="1" applyBorder="1" applyProtection="1"/>
    <xf numFmtId="2" fontId="68" fillId="2" borderId="2" xfId="9" applyNumberFormat="1" applyFont="1" applyFill="1" applyBorder="1" applyAlignment="1" applyProtection="1">
      <alignment wrapText="1"/>
    </xf>
    <xf numFmtId="3" fontId="69" fillId="2" borderId="2" xfId="9" applyNumberFormat="1" applyFont="1" applyFill="1" applyBorder="1" applyAlignment="1" applyProtection="1">
      <alignment vertical="center"/>
    </xf>
    <xf numFmtId="2" fontId="68" fillId="0" borderId="2" xfId="9" applyNumberFormat="1" applyFont="1" applyBorder="1" applyAlignment="1" applyProtection="1">
      <alignment vertical="center" wrapText="1"/>
    </xf>
    <xf numFmtId="0" fontId="67" fillId="19" borderId="0" xfId="12" applyFont="1" applyFill="1" applyAlignment="1">
      <alignment vertical="top"/>
    </xf>
    <xf numFmtId="2" fontId="10" fillId="0" borderId="2" xfId="9" applyNumberFormat="1" applyFont="1" applyBorder="1" applyAlignment="1" applyProtection="1">
      <alignment vertical="center"/>
    </xf>
    <xf numFmtId="2" fontId="10" fillId="0" borderId="2" xfId="9" applyNumberFormat="1" applyFont="1" applyBorder="1" applyAlignment="1" applyProtection="1">
      <alignment vertical="center" wrapText="1"/>
    </xf>
    <xf numFmtId="0" fontId="43" fillId="19" borderId="0" xfId="12" applyFont="1" applyFill="1" applyAlignment="1">
      <alignment vertical="top"/>
    </xf>
    <xf numFmtId="0" fontId="39" fillId="19" borderId="0" xfId="12" applyFont="1" applyFill="1" applyAlignment="1">
      <alignment horizontal="right" vertical="top" wrapText="1"/>
    </xf>
    <xf numFmtId="0" fontId="70" fillId="19" borderId="0" xfId="12" applyFont="1" applyFill="1" applyAlignment="1" applyProtection="1">
      <alignment horizontal="left"/>
      <protection locked="0"/>
    </xf>
    <xf numFmtId="0" fontId="14" fillId="19" borderId="0" xfId="12" applyFont="1" applyFill="1" applyAlignment="1" applyProtection="1">
      <alignment horizontal="left"/>
      <protection locked="0"/>
    </xf>
    <xf numFmtId="3" fontId="68" fillId="0" borderId="2" xfId="49" applyNumberFormat="1" applyFont="1" applyFill="1" applyBorder="1" applyProtection="1">
      <protection locked="0"/>
    </xf>
    <xf numFmtId="3" fontId="11" fillId="0" borderId="2" xfId="49" applyNumberFormat="1" applyFont="1" applyFill="1" applyBorder="1" applyProtection="1">
      <protection locked="0"/>
    </xf>
    <xf numFmtId="0" fontId="71" fillId="0" borderId="0" xfId="0" applyFont="1"/>
    <xf numFmtId="3" fontId="17" fillId="0" borderId="3" xfId="0" applyNumberFormat="1" applyFont="1" applyBorder="1" applyAlignment="1">
      <alignment vertical="center" wrapText="1"/>
    </xf>
    <xf numFmtId="3" fontId="17" fillId="0" borderId="3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3" fontId="17" fillId="0" borderId="0" xfId="0" applyNumberFormat="1" applyFont="1" applyAlignment="1">
      <alignment vertical="center" wrapText="1"/>
    </xf>
    <xf numFmtId="3" fontId="17" fillId="0" borderId="0" xfId="0" applyNumberFormat="1" applyFont="1" applyAlignment="1">
      <alignment vertical="center"/>
    </xf>
    <xf numFmtId="3" fontId="17" fillId="0" borderId="4" xfId="0" applyNumberFormat="1" applyFont="1" applyBorder="1" applyAlignment="1">
      <alignment vertical="center" wrapText="1"/>
    </xf>
    <xf numFmtId="3" fontId="17" fillId="0" borderId="4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41" fillId="12" borderId="27" xfId="0" applyFont="1" applyFill="1" applyBorder="1" applyAlignment="1">
      <alignment horizontal="left" vertical="center" wrapText="1"/>
    </xf>
    <xf numFmtId="0" fontId="41" fillId="12" borderId="28" xfId="0" applyFont="1" applyFill="1" applyBorder="1" applyAlignment="1">
      <alignment horizontal="left" vertical="center" wrapText="1"/>
    </xf>
    <xf numFmtId="0" fontId="42" fillId="13" borderId="30" xfId="0" applyFont="1" applyFill="1" applyBorder="1" applyAlignment="1">
      <alignment horizontal="left"/>
    </xf>
    <xf numFmtId="0" fontId="42" fillId="13" borderId="30" xfId="0" quotePrefix="1" applyFont="1" applyFill="1" applyBorder="1" applyAlignment="1">
      <alignment horizontal="left" vertical="top"/>
    </xf>
    <xf numFmtId="0" fontId="50" fillId="0" borderId="14" xfId="25" applyFont="1" applyBorder="1" applyAlignment="1">
      <alignment horizontal="left" vertical="center"/>
    </xf>
    <xf numFmtId="0" fontId="50" fillId="0" borderId="15" xfId="25" applyFont="1" applyBorder="1" applyAlignment="1">
      <alignment horizontal="left"/>
    </xf>
    <xf numFmtId="0" fontId="50" fillId="0" borderId="12" xfId="25" applyFont="1" applyBorder="1" applyAlignment="1">
      <alignment horizontal="left" vertical="center"/>
    </xf>
    <xf numFmtId="0" fontId="50" fillId="0" borderId="13" xfId="25" applyFont="1" applyBorder="1" applyAlignment="1">
      <alignment horizontal="left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0" xfId="0" applyAlignment="1">
      <alignment vertical="top" wrapText="1"/>
    </xf>
    <xf numFmtId="0" fontId="29" fillId="8" borderId="12" xfId="0" applyFont="1" applyFill="1" applyBorder="1" applyAlignment="1">
      <alignment horizontal="left" wrapText="1"/>
    </xf>
    <xf numFmtId="0" fontId="29" fillId="8" borderId="13" xfId="0" applyFont="1" applyFill="1" applyBorder="1" applyAlignment="1">
      <alignment horizontal="left" wrapText="1"/>
    </xf>
    <xf numFmtId="0" fontId="29" fillId="8" borderId="14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0" fontId="29" fillId="8" borderId="16" xfId="0" applyFont="1" applyFill="1" applyBorder="1" applyAlignment="1">
      <alignment horizontal="left" wrapText="1"/>
    </xf>
    <xf numFmtId="0" fontId="29" fillId="8" borderId="17" xfId="0" applyFont="1" applyFill="1" applyBorder="1" applyAlignment="1">
      <alignment horizontal="left" wrapText="1"/>
    </xf>
    <xf numFmtId="0" fontId="30" fillId="2" borderId="14" xfId="0" applyFont="1" applyFill="1" applyBorder="1" applyAlignment="1">
      <alignment horizontal="left" wrapText="1"/>
    </xf>
    <xf numFmtId="0" fontId="30" fillId="2" borderId="15" xfId="0" applyFont="1" applyFill="1" applyBorder="1" applyAlignment="1">
      <alignment horizontal="left" wrapText="1"/>
    </xf>
    <xf numFmtId="0" fontId="29" fillId="8" borderId="1" xfId="0" applyFont="1" applyFill="1" applyBorder="1" applyAlignment="1">
      <alignment horizontal="left"/>
    </xf>
    <xf numFmtId="0" fontId="62" fillId="2" borderId="14" xfId="0" applyFont="1" applyFill="1" applyBorder="1" applyAlignment="1">
      <alignment horizontal="left" vertical="top" wrapText="1"/>
    </xf>
    <xf numFmtId="0" fontId="62" fillId="2" borderId="15" xfId="0" applyFont="1" applyFill="1" applyBorder="1" applyAlignment="1">
      <alignment horizontal="left" vertical="top" wrapText="1"/>
    </xf>
    <xf numFmtId="0" fontId="64" fillId="2" borderId="14" xfId="0" applyFont="1" applyFill="1" applyBorder="1" applyAlignment="1">
      <alignment horizontal="center" vertical="center" wrapText="1"/>
    </xf>
    <xf numFmtId="0" fontId="64" fillId="2" borderId="15" xfId="0" applyFont="1" applyFill="1" applyBorder="1" applyAlignment="1">
      <alignment horizontal="center" vertical="center" wrapText="1"/>
    </xf>
    <xf numFmtId="0" fontId="62" fillId="2" borderId="14" xfId="0" applyFont="1" applyFill="1" applyBorder="1" applyAlignment="1">
      <alignment horizontal="center"/>
    </xf>
    <xf numFmtId="0" fontId="62" fillId="2" borderId="15" xfId="0" applyFont="1" applyFill="1" applyBorder="1" applyAlignment="1">
      <alignment horizontal="center"/>
    </xf>
  </cellXfs>
  <cellStyles count="50">
    <cellStyle name="Beräkna" xfId="16" xr:uid="{00000000-0005-0000-0000-000000000000}"/>
    <cellStyle name="Excel Built-in Normal" xfId="2" xr:uid="{00000000-0005-0000-0000-000001000000}"/>
    <cellStyle name="Format 1" xfId="13" xr:uid="{00000000-0005-0000-0000-000002000000}"/>
    <cellStyle name="Grundformat" xfId="18" xr:uid="{00000000-0005-0000-0000-000003000000}"/>
    <cellStyle name="Heading" xfId="3" xr:uid="{00000000-0005-0000-0000-000004000000}"/>
    <cellStyle name="Heading1" xfId="4" xr:uid="{00000000-0005-0000-0000-000005000000}"/>
    <cellStyle name="Hyperlänk" xfId="47" builtinId="8"/>
    <cellStyle name="Inmatning" xfId="15" xr:uid="{00000000-0005-0000-0000-000007000000}"/>
    <cellStyle name="Knapp" xfId="17" xr:uid="{00000000-0005-0000-0000-000008000000}"/>
    <cellStyle name="Normal" xfId="0" builtinId="0"/>
    <cellStyle name="Normal 10 13" xfId="25" xr:uid="{00000000-0005-0000-0000-00000A000000}"/>
    <cellStyle name="Normal 2" xfId="1" xr:uid="{00000000-0005-0000-0000-00000B000000}"/>
    <cellStyle name="Normal 2 2" xfId="12" xr:uid="{00000000-0005-0000-0000-00000C000000}"/>
    <cellStyle name="Normal 2 3" xfId="26" xr:uid="{00000000-0005-0000-0000-00000D000000}"/>
    <cellStyle name="Normal 3" xfId="7" xr:uid="{00000000-0005-0000-0000-00000E000000}"/>
    <cellStyle name="Normal 4" xfId="10" xr:uid="{00000000-0005-0000-0000-00000F000000}"/>
    <cellStyle name="Normal 4 2" xfId="11" xr:uid="{00000000-0005-0000-0000-000010000000}"/>
    <cellStyle name="Normal 4 2 2" xfId="14" xr:uid="{00000000-0005-0000-0000-000011000000}"/>
    <cellStyle name="Normal 6" xfId="8" xr:uid="{00000000-0005-0000-0000-000012000000}"/>
    <cellStyle name="Procent" xfId="49" builtinId="5"/>
    <cellStyle name="Procent 2" xfId="9" xr:uid="{00000000-0005-0000-0000-000014000000}"/>
    <cellStyle name="Procent 2 2" xfId="41" xr:uid="{00000000-0005-0000-0000-000015000000}"/>
    <cellStyle name="Result" xfId="5" xr:uid="{00000000-0005-0000-0000-000016000000}"/>
    <cellStyle name="Result2" xfId="6" xr:uid="{00000000-0005-0000-0000-000017000000}"/>
    <cellStyle name="Tusental [0] 2" xfId="19" xr:uid="{00000000-0005-0000-0000-000019000000}"/>
    <cellStyle name="Tusental [0] 2 2" xfId="22" xr:uid="{00000000-0005-0000-0000-00001A000000}"/>
    <cellStyle name="Tusental [0] 2 2 2" xfId="33" xr:uid="{00000000-0005-0000-0000-00001B000000}"/>
    <cellStyle name="Tusental [0] 2 3" xfId="30" xr:uid="{00000000-0005-0000-0000-00001C000000}"/>
    <cellStyle name="Tusental 2" xfId="21" xr:uid="{00000000-0005-0000-0000-00001D000000}"/>
    <cellStyle name="Tusental 2 2" xfId="24" xr:uid="{00000000-0005-0000-0000-00001E000000}"/>
    <cellStyle name="Tusental 2 2 2" xfId="35" xr:uid="{00000000-0005-0000-0000-00001F000000}"/>
    <cellStyle name="Tusental 2 3" xfId="32" xr:uid="{00000000-0005-0000-0000-000020000000}"/>
    <cellStyle name="Tusental 2 4" xfId="40" xr:uid="{00000000-0005-0000-0000-000021000000}"/>
    <cellStyle name="Tusental 3" xfId="27" xr:uid="{00000000-0005-0000-0000-000022000000}"/>
    <cellStyle name="Tusental 3 2" xfId="36" xr:uid="{00000000-0005-0000-0000-000023000000}"/>
    <cellStyle name="Tusental 4" xfId="28" xr:uid="{00000000-0005-0000-0000-000024000000}"/>
    <cellStyle name="Tusental 4 2" xfId="37" xr:uid="{00000000-0005-0000-0000-000025000000}"/>
    <cellStyle name="Tusental 5" xfId="29" xr:uid="{00000000-0005-0000-0000-000026000000}"/>
    <cellStyle name="Tusental 5 2" xfId="39" xr:uid="{00000000-0005-0000-0000-000027000000}"/>
    <cellStyle name="Valuta" xfId="48" builtinId="4"/>
    <cellStyle name="Valuta 2" xfId="20" xr:uid="{00000000-0005-0000-0000-000028000000}"/>
    <cellStyle name="Valuta 2 2" xfId="23" xr:uid="{00000000-0005-0000-0000-000029000000}"/>
    <cellStyle name="Valuta 2 2 2" xfId="34" xr:uid="{00000000-0005-0000-0000-00002A000000}"/>
    <cellStyle name="Valuta 2 2 2 2" xfId="45" xr:uid="{00000000-0005-0000-0000-00002B000000}"/>
    <cellStyle name="Valuta 2 2 3" xfId="43" xr:uid="{00000000-0005-0000-0000-00002C000000}"/>
    <cellStyle name="Valuta 2 3" xfId="31" xr:uid="{00000000-0005-0000-0000-00002D000000}"/>
    <cellStyle name="Valuta 2 3 2" xfId="44" xr:uid="{00000000-0005-0000-0000-00002E000000}"/>
    <cellStyle name="Valuta 2 4" xfId="42" xr:uid="{00000000-0005-0000-0000-00002F000000}"/>
    <cellStyle name="Valuta 3" xfId="38" xr:uid="{00000000-0005-0000-0000-000030000000}"/>
    <cellStyle name="Valuta 3 2" xfId="46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workbookViewId="0">
      <selection activeCell="F7" sqref="F7"/>
    </sheetView>
  </sheetViews>
  <sheetFormatPr defaultColWidth="11.7109375" defaultRowHeight="15" x14ac:dyDescent="0.25"/>
  <cols>
    <col min="1" max="1" width="72.42578125" style="3" bestFit="1" customWidth="1"/>
    <col min="2" max="2" width="42.7109375" style="3" bestFit="1" customWidth="1"/>
    <col min="3" max="4" width="17.5703125" style="3" hidden="1" customWidth="1"/>
    <col min="5" max="5" width="17.5703125" style="3" bestFit="1" customWidth="1"/>
  </cols>
  <sheetData>
    <row r="1" spans="1:5" ht="23.25" x14ac:dyDescent="0.35">
      <c r="A1" s="44" t="s">
        <v>36</v>
      </c>
      <c r="B1" s="45"/>
      <c r="C1" s="45"/>
      <c r="D1" s="45" t="s">
        <v>37</v>
      </c>
      <c r="E1" s="45" t="s">
        <v>37</v>
      </c>
    </row>
    <row r="2" spans="1:5" x14ac:dyDescent="0.25">
      <c r="D2" s="46">
        <v>0.01</v>
      </c>
      <c r="E2" s="46">
        <v>0</v>
      </c>
    </row>
    <row r="3" spans="1:5" x14ac:dyDescent="0.25">
      <c r="A3" s="47" t="s">
        <v>38</v>
      </c>
      <c r="B3" s="45"/>
      <c r="C3" s="48" t="s">
        <v>39</v>
      </c>
      <c r="D3" s="48" t="s">
        <v>40</v>
      </c>
      <c r="E3" s="48" t="s">
        <v>41</v>
      </c>
    </row>
    <row r="4" spans="1:5" x14ac:dyDescent="0.25">
      <c r="A4" s="3" t="s">
        <v>9</v>
      </c>
      <c r="B4" s="3" t="s">
        <v>8</v>
      </c>
      <c r="C4" s="5">
        <v>121128.51516480002</v>
      </c>
      <c r="D4" s="49">
        <f>C4+(C4*$D$2)</f>
        <v>122339.80031644802</v>
      </c>
      <c r="E4" s="50">
        <v>122340</v>
      </c>
    </row>
    <row r="5" spans="1:5" x14ac:dyDescent="0.25">
      <c r="A5" s="3" t="s">
        <v>22</v>
      </c>
      <c r="B5" s="3" t="s">
        <v>21</v>
      </c>
      <c r="C5" s="5">
        <v>136322.520345</v>
      </c>
      <c r="D5" s="49">
        <f>C5+(C5*$D$2)</f>
        <v>137685.74554845001</v>
      </c>
      <c r="E5" s="50">
        <v>137686</v>
      </c>
    </row>
    <row r="6" spans="1:5" x14ac:dyDescent="0.25">
      <c r="A6" s="3" t="s">
        <v>42</v>
      </c>
      <c r="B6" s="3" t="s">
        <v>43</v>
      </c>
      <c r="C6" s="5">
        <v>111176</v>
      </c>
      <c r="D6" s="49">
        <f>C6+(C6*$D$2)</f>
        <v>112287.76</v>
      </c>
      <c r="E6" s="50">
        <v>112288</v>
      </c>
    </row>
    <row r="7" spans="1:5" x14ac:dyDescent="0.25">
      <c r="A7" s="51" t="s">
        <v>44</v>
      </c>
      <c r="B7" s="51" t="s">
        <v>45</v>
      </c>
      <c r="C7" s="52">
        <v>155083.5</v>
      </c>
      <c r="D7" s="49">
        <f>C7+(C7*$D$2)</f>
        <v>156634.33499999999</v>
      </c>
      <c r="E7" s="50">
        <v>156634</v>
      </c>
    </row>
    <row r="8" spans="1:5" x14ac:dyDescent="0.25">
      <c r="A8" s="51" t="s">
        <v>44</v>
      </c>
      <c r="B8" s="51" t="s">
        <v>46</v>
      </c>
      <c r="C8" s="52">
        <v>155083.5</v>
      </c>
      <c r="D8" s="49">
        <f>C8+(C8*$D$2)</f>
        <v>156634.33499999999</v>
      </c>
      <c r="E8" s="50">
        <v>156634</v>
      </c>
    </row>
    <row r="9" spans="1:5" x14ac:dyDescent="0.25">
      <c r="A9" s="51" t="s">
        <v>47</v>
      </c>
      <c r="B9" s="51" t="s">
        <v>48</v>
      </c>
      <c r="C9" s="52">
        <v>252618</v>
      </c>
      <c r="D9" s="53">
        <v>209360</v>
      </c>
      <c r="E9" s="50">
        <v>209360</v>
      </c>
    </row>
    <row r="10" spans="1:5" x14ac:dyDescent="0.25">
      <c r="A10" s="51" t="s">
        <v>49</v>
      </c>
      <c r="B10" s="51" t="s">
        <v>50</v>
      </c>
      <c r="C10" s="52">
        <v>137646.03995999999</v>
      </c>
      <c r="D10" s="49">
        <f t="shared" ref="D10:D16" si="0">C10+(C10*$D$2)</f>
        <v>139022.5003596</v>
      </c>
      <c r="E10" s="50">
        <v>139023</v>
      </c>
    </row>
    <row r="11" spans="1:5" x14ac:dyDescent="0.25">
      <c r="A11" s="51" t="s">
        <v>51</v>
      </c>
      <c r="B11" s="51" t="s">
        <v>52</v>
      </c>
      <c r="C11" s="52">
        <v>154074.5</v>
      </c>
      <c r="D11" s="49">
        <f t="shared" si="0"/>
        <v>155615.245</v>
      </c>
      <c r="E11" s="50">
        <v>155615</v>
      </c>
    </row>
    <row r="12" spans="1:5" x14ac:dyDescent="0.25">
      <c r="A12" s="51" t="s">
        <v>53</v>
      </c>
      <c r="B12" s="51" t="s">
        <v>54</v>
      </c>
      <c r="C12" s="52">
        <v>142520</v>
      </c>
      <c r="D12" s="49">
        <f t="shared" si="0"/>
        <v>143945.20000000001</v>
      </c>
      <c r="E12" s="50">
        <v>143945</v>
      </c>
    </row>
    <row r="13" spans="1:5" x14ac:dyDescent="0.25">
      <c r="A13" s="51" t="s">
        <v>55</v>
      </c>
      <c r="B13" s="51" t="s">
        <v>56</v>
      </c>
      <c r="C13" s="52">
        <v>223334.47500000001</v>
      </c>
      <c r="D13" s="49">
        <f t="shared" si="0"/>
        <v>225567.81975</v>
      </c>
      <c r="E13" s="50">
        <v>225568</v>
      </c>
    </row>
    <row r="14" spans="1:5" x14ac:dyDescent="0.25">
      <c r="A14" s="51" t="s">
        <v>57</v>
      </c>
      <c r="B14" s="51" t="s">
        <v>58</v>
      </c>
      <c r="C14" s="52">
        <v>224460</v>
      </c>
      <c r="D14" s="49">
        <f t="shared" si="0"/>
        <v>226704.6</v>
      </c>
      <c r="E14" s="50">
        <v>226705</v>
      </c>
    </row>
    <row r="15" spans="1:5" x14ac:dyDescent="0.25">
      <c r="A15" s="54" t="s">
        <v>59</v>
      </c>
      <c r="B15" s="54"/>
      <c r="C15" s="55">
        <v>224459.83800000002</v>
      </c>
      <c r="D15" s="56">
        <f t="shared" si="0"/>
        <v>226704.43638000003</v>
      </c>
      <c r="E15" s="57">
        <v>226705</v>
      </c>
    </row>
    <row r="16" spans="1:5" x14ac:dyDescent="0.25">
      <c r="A16" s="54" t="s">
        <v>60</v>
      </c>
      <c r="B16" s="54"/>
      <c r="C16" s="55">
        <v>230613.64800000002</v>
      </c>
      <c r="D16" s="56">
        <f t="shared" si="0"/>
        <v>232919.78448</v>
      </c>
      <c r="E16" s="57">
        <v>232920</v>
      </c>
    </row>
    <row r="17" spans="1:5" x14ac:dyDescent="0.25">
      <c r="A17" s="51"/>
      <c r="B17" s="51"/>
      <c r="C17" s="52"/>
      <c r="D17" s="49"/>
      <c r="E17" s="50"/>
    </row>
    <row r="18" spans="1:5" x14ac:dyDescent="0.25">
      <c r="A18" s="51" t="s">
        <v>61</v>
      </c>
      <c r="B18" s="51" t="s">
        <v>62</v>
      </c>
      <c r="C18" s="52"/>
      <c r="D18" s="49">
        <v>8711</v>
      </c>
      <c r="E18" s="50">
        <v>8711</v>
      </c>
    </row>
    <row r="21" spans="1:5" ht="23.25" x14ac:dyDescent="0.35">
      <c r="A21" s="44" t="s">
        <v>63</v>
      </c>
      <c r="B21" s="45"/>
      <c r="C21" s="45"/>
      <c r="D21" s="45" t="s">
        <v>37</v>
      </c>
      <c r="E21" s="45" t="s">
        <v>37</v>
      </c>
    </row>
    <row r="22" spans="1:5" x14ac:dyDescent="0.25">
      <c r="D22" s="46">
        <v>0.01</v>
      </c>
      <c r="E22" s="46">
        <v>0</v>
      </c>
    </row>
    <row r="23" spans="1:5" x14ac:dyDescent="0.25">
      <c r="A23" s="47" t="s">
        <v>64</v>
      </c>
      <c r="B23" s="45"/>
      <c r="C23" s="48" t="s">
        <v>39</v>
      </c>
      <c r="D23" s="48" t="s">
        <v>40</v>
      </c>
      <c r="E23" s="48" t="s">
        <v>41</v>
      </c>
    </row>
    <row r="25" spans="1:5" x14ac:dyDescent="0.25">
      <c r="A25" s="7" t="s">
        <v>65</v>
      </c>
    </row>
    <row r="26" spans="1:5" x14ac:dyDescent="0.25">
      <c r="A26" s="3" t="s">
        <v>66</v>
      </c>
      <c r="B26" s="5"/>
      <c r="C26" s="5">
        <v>242732.93799999999</v>
      </c>
      <c r="D26" s="49">
        <f>C26+(C26*$D$22)</f>
        <v>245160.26738</v>
      </c>
      <c r="E26" s="50">
        <v>245160</v>
      </c>
    </row>
    <row r="27" spans="1:5" x14ac:dyDescent="0.25">
      <c r="A27" s="3" t="s">
        <v>67</v>
      </c>
      <c r="B27" s="5"/>
      <c r="C27" s="5">
        <v>275963.51199999999</v>
      </c>
      <c r="D27" s="49">
        <f t="shared" ref="D27:D57" si="1">C27+(C27*$D$22)</f>
        <v>278723.14711999998</v>
      </c>
      <c r="E27" s="50">
        <v>278723</v>
      </c>
    </row>
    <row r="28" spans="1:5" x14ac:dyDescent="0.25">
      <c r="A28" s="3" t="s">
        <v>68</v>
      </c>
      <c r="B28" s="5"/>
      <c r="C28" s="5">
        <v>353500.5</v>
      </c>
      <c r="D28" s="49">
        <f t="shared" si="1"/>
        <v>357035.505</v>
      </c>
      <c r="E28" s="50">
        <v>357036</v>
      </c>
    </row>
    <row r="29" spans="1:5" x14ac:dyDescent="0.25">
      <c r="A29" s="3" t="s">
        <v>69</v>
      </c>
      <c r="B29" s="5"/>
      <c r="C29" s="5">
        <v>450422.24400000001</v>
      </c>
      <c r="D29" s="49">
        <f t="shared" si="1"/>
        <v>454926.46643999999</v>
      </c>
      <c r="E29" s="50">
        <v>454926.46643999999</v>
      </c>
    </row>
    <row r="30" spans="1:5" x14ac:dyDescent="0.25">
      <c r="A30" s="3" t="s">
        <v>70</v>
      </c>
      <c r="D30" s="5"/>
      <c r="E30" s="58"/>
    </row>
    <row r="31" spans="1:5" x14ac:dyDescent="0.25">
      <c r="D31" s="5"/>
      <c r="E31" s="58"/>
    </row>
    <row r="32" spans="1:5" x14ac:dyDescent="0.25">
      <c r="A32" s="7" t="s">
        <v>71</v>
      </c>
      <c r="D32" s="5"/>
      <c r="E32" s="58"/>
    </row>
    <row r="33" spans="1:5" x14ac:dyDescent="0.25">
      <c r="A33" s="3" t="s">
        <v>72</v>
      </c>
      <c r="B33" s="5"/>
      <c r="C33" s="5">
        <v>261974.15600000002</v>
      </c>
      <c r="D33" s="49">
        <f t="shared" si="1"/>
        <v>264593.89756000001</v>
      </c>
      <c r="E33" s="50">
        <v>264594</v>
      </c>
    </row>
    <row r="34" spans="1:5" x14ac:dyDescent="0.25">
      <c r="A34" s="3" t="s">
        <v>73</v>
      </c>
      <c r="B34" s="5"/>
      <c r="C34" s="5">
        <v>295204.73</v>
      </c>
      <c r="D34" s="49">
        <f t="shared" si="1"/>
        <v>298156.77729999996</v>
      </c>
      <c r="E34" s="50">
        <v>298157</v>
      </c>
    </row>
    <row r="35" spans="1:5" x14ac:dyDescent="0.25">
      <c r="A35" s="3" t="s">
        <v>74</v>
      </c>
      <c r="B35" s="5"/>
      <c r="C35" s="5">
        <v>372742.73600000003</v>
      </c>
      <c r="D35" s="49">
        <f t="shared" si="1"/>
        <v>376470.16336000001</v>
      </c>
      <c r="E35" s="50">
        <v>376470</v>
      </c>
    </row>
    <row r="36" spans="1:5" x14ac:dyDescent="0.25">
      <c r="A36" s="3" t="s">
        <v>75</v>
      </c>
      <c r="B36" s="5"/>
      <c r="C36" s="5">
        <v>469664.48</v>
      </c>
      <c r="D36" s="49">
        <f t="shared" si="1"/>
        <v>474361.12479999999</v>
      </c>
      <c r="E36" s="50">
        <v>474361</v>
      </c>
    </row>
    <row r="37" spans="1:5" x14ac:dyDescent="0.25">
      <c r="A37" s="3" t="s">
        <v>76</v>
      </c>
      <c r="D37" s="5"/>
      <c r="E37" s="58"/>
    </row>
    <row r="38" spans="1:5" x14ac:dyDescent="0.25">
      <c r="D38" s="5"/>
      <c r="E38" s="58"/>
    </row>
    <row r="39" spans="1:5" x14ac:dyDescent="0.25">
      <c r="A39" s="7" t="s">
        <v>77</v>
      </c>
      <c r="D39" s="5"/>
      <c r="E39" s="58"/>
    </row>
    <row r="40" spans="1:5" x14ac:dyDescent="0.25">
      <c r="A40" s="3" t="s">
        <v>78</v>
      </c>
      <c r="D40" s="5"/>
      <c r="E40" s="50">
        <v>264594</v>
      </c>
    </row>
    <row r="41" spans="1:5" x14ac:dyDescent="0.25">
      <c r="A41" s="3" t="s">
        <v>79</v>
      </c>
      <c r="D41" s="5"/>
      <c r="E41" s="50">
        <v>298157</v>
      </c>
    </row>
    <row r="42" spans="1:5" x14ac:dyDescent="0.25">
      <c r="A42" s="3" t="s">
        <v>80</v>
      </c>
      <c r="D42" s="5"/>
      <c r="E42" s="50">
        <v>376470</v>
      </c>
    </row>
    <row r="43" spans="1:5" x14ac:dyDescent="0.25">
      <c r="A43" s="3" t="s">
        <v>81</v>
      </c>
      <c r="D43" s="5"/>
      <c r="E43" s="50">
        <v>474361</v>
      </c>
    </row>
    <row r="44" spans="1:5" x14ac:dyDescent="0.25">
      <c r="A44" s="3" t="s">
        <v>82</v>
      </c>
      <c r="D44" s="5"/>
      <c r="E44" s="58"/>
    </row>
    <row r="45" spans="1:5" x14ac:dyDescent="0.25">
      <c r="D45" s="5"/>
      <c r="E45" s="58"/>
    </row>
    <row r="46" spans="1:5" x14ac:dyDescent="0.25">
      <c r="A46" s="7" t="s">
        <v>83</v>
      </c>
      <c r="D46" s="5"/>
      <c r="E46" s="58"/>
    </row>
    <row r="47" spans="1:5" x14ac:dyDescent="0.25">
      <c r="A47" s="3" t="s">
        <v>84</v>
      </c>
      <c r="B47" s="5"/>
      <c r="C47" s="5">
        <v>238187.568</v>
      </c>
      <c r="D47" s="49">
        <f t="shared" si="1"/>
        <v>240569.44368</v>
      </c>
      <c r="E47" s="50">
        <v>240569</v>
      </c>
    </row>
    <row r="48" spans="1:5" x14ac:dyDescent="0.25">
      <c r="A48" s="3" t="s">
        <v>85</v>
      </c>
      <c r="B48" s="5"/>
      <c r="C48" s="5">
        <v>271418.14199999999</v>
      </c>
      <c r="D48" s="49">
        <f t="shared" si="1"/>
        <v>274132.32341999997</v>
      </c>
      <c r="E48" s="50">
        <v>274132</v>
      </c>
    </row>
    <row r="49" spans="1:5" x14ac:dyDescent="0.25">
      <c r="A49" s="3" t="s">
        <v>86</v>
      </c>
      <c r="B49" s="5"/>
      <c r="C49" s="5">
        <v>348955.13</v>
      </c>
      <c r="D49" s="49">
        <f t="shared" si="1"/>
        <v>352444.6813</v>
      </c>
      <c r="E49" s="50">
        <v>352445</v>
      </c>
    </row>
    <row r="50" spans="1:5" x14ac:dyDescent="0.25">
      <c r="A50" s="3" t="s">
        <v>87</v>
      </c>
      <c r="B50" s="5"/>
      <c r="C50" s="5">
        <v>445876.87400000001</v>
      </c>
      <c r="D50" s="49">
        <f t="shared" si="1"/>
        <v>450335.64274000004</v>
      </c>
      <c r="E50" s="50">
        <v>450336</v>
      </c>
    </row>
    <row r="51" spans="1:5" x14ac:dyDescent="0.25">
      <c r="A51" s="3" t="s">
        <v>88</v>
      </c>
      <c r="D51" s="5"/>
      <c r="E51" s="58"/>
    </row>
    <row r="52" spans="1:5" x14ac:dyDescent="0.25">
      <c r="D52" s="5"/>
      <c r="E52" s="58"/>
    </row>
    <row r="53" spans="1:5" x14ac:dyDescent="0.25">
      <c r="A53" s="7" t="s">
        <v>89</v>
      </c>
      <c r="D53" s="5"/>
      <c r="E53" s="58"/>
    </row>
    <row r="54" spans="1:5" x14ac:dyDescent="0.25">
      <c r="A54" s="3" t="s">
        <v>90</v>
      </c>
      <c r="B54" s="5"/>
      <c r="C54" s="5">
        <v>283642.28600000002</v>
      </c>
      <c r="D54" s="49">
        <f t="shared" si="1"/>
        <v>286478.70886000001</v>
      </c>
      <c r="E54" s="50">
        <v>286479</v>
      </c>
    </row>
    <row r="55" spans="1:5" x14ac:dyDescent="0.25">
      <c r="A55" s="3" t="s">
        <v>91</v>
      </c>
      <c r="B55" s="5"/>
      <c r="C55" s="5">
        <v>316872.86</v>
      </c>
      <c r="D55" s="49">
        <f t="shared" si="1"/>
        <v>320041.58859999996</v>
      </c>
      <c r="E55" s="50">
        <v>320042</v>
      </c>
    </row>
    <row r="56" spans="1:5" x14ac:dyDescent="0.25">
      <c r="A56" s="3" t="s">
        <v>92</v>
      </c>
      <c r="B56" s="5"/>
      <c r="C56" s="5">
        <v>394410.86599999998</v>
      </c>
      <c r="D56" s="49">
        <f t="shared" si="1"/>
        <v>398354.97466000001</v>
      </c>
      <c r="E56" s="50">
        <v>398355</v>
      </c>
    </row>
    <row r="57" spans="1:5" x14ac:dyDescent="0.25">
      <c r="A57" s="3" t="s">
        <v>93</v>
      </c>
      <c r="B57" s="5"/>
      <c r="C57" s="5">
        <v>491332.61</v>
      </c>
      <c r="D57" s="49">
        <f t="shared" si="1"/>
        <v>496245.93609999999</v>
      </c>
      <c r="E57" s="50">
        <v>496246</v>
      </c>
    </row>
    <row r="58" spans="1:5" x14ac:dyDescent="0.25">
      <c r="A58" s="3" t="s">
        <v>94</v>
      </c>
      <c r="D58" s="5"/>
      <c r="E58" s="58"/>
    </row>
    <row r="59" spans="1:5" x14ac:dyDescent="0.25">
      <c r="B59" s="5"/>
      <c r="C59" s="5"/>
      <c r="E59" s="58"/>
    </row>
    <row r="60" spans="1:5" x14ac:dyDescent="0.25">
      <c r="A60" s="59" t="s">
        <v>95</v>
      </c>
      <c r="B60" s="60" t="s">
        <v>96</v>
      </c>
      <c r="C60" s="5">
        <v>93554</v>
      </c>
      <c r="D60" s="49">
        <f>C60+(C60*$D$22)</f>
        <v>94489.54</v>
      </c>
      <c r="E60" s="50">
        <v>94490</v>
      </c>
    </row>
    <row r="61" spans="1:5" x14ac:dyDescent="0.25">
      <c r="A61" s="59" t="s">
        <v>97</v>
      </c>
      <c r="B61" s="60" t="s">
        <v>98</v>
      </c>
      <c r="C61" s="43">
        <v>4312</v>
      </c>
      <c r="D61" s="49">
        <f>8711/2</f>
        <v>4355.5</v>
      </c>
      <c r="E61" s="50">
        <f>8711</f>
        <v>8711</v>
      </c>
    </row>
    <row r="62" spans="1:5" x14ac:dyDescent="0.25">
      <c r="B62" s="5"/>
      <c r="C62" s="5"/>
      <c r="E62" s="58"/>
    </row>
    <row r="67" spans="3:3" x14ac:dyDescent="0.25">
      <c r="C67" s="5"/>
    </row>
    <row r="68" spans="3:3" x14ac:dyDescent="0.25">
      <c r="C68" s="4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2"/>
  <sheetViews>
    <sheetView zoomScale="108" zoomScaleNormal="108" workbookViewId="0">
      <selection activeCell="B39" sqref="B39"/>
    </sheetView>
  </sheetViews>
  <sheetFormatPr defaultColWidth="9.5703125" defaultRowHeight="17.25" customHeight="1" x14ac:dyDescent="0.25"/>
  <cols>
    <col min="1" max="1" width="51.42578125" style="96" bestFit="1" customWidth="1"/>
    <col min="2" max="2" width="22.5703125" style="96" bestFit="1" customWidth="1"/>
    <col min="3" max="3" width="24.42578125" style="96" bestFit="1" customWidth="1"/>
    <col min="4" max="4" width="21.42578125" style="96" bestFit="1" customWidth="1"/>
    <col min="5" max="5" width="23.28515625" style="96" bestFit="1" customWidth="1"/>
    <col min="6" max="10" width="9.5703125" style="2"/>
  </cols>
  <sheetData>
    <row r="1" spans="1:5" ht="17.25" customHeight="1" x14ac:dyDescent="0.25">
      <c r="A1" s="134" t="s">
        <v>269</v>
      </c>
      <c r="B1" s="135" t="s">
        <v>250</v>
      </c>
      <c r="C1" s="135" t="s">
        <v>251</v>
      </c>
      <c r="D1" s="135" t="s">
        <v>252</v>
      </c>
      <c r="E1" s="135" t="s">
        <v>253</v>
      </c>
    </row>
    <row r="2" spans="1:5" ht="17.25" customHeight="1" x14ac:dyDescent="0.25">
      <c r="A2" s="136" t="s">
        <v>254</v>
      </c>
      <c r="B2" s="137">
        <v>86486</v>
      </c>
      <c r="C2" s="138">
        <f t="shared" ref="C2:C16" si="0">B2/12</f>
        <v>7207.166666666667</v>
      </c>
      <c r="D2" s="137">
        <f>B2*1.06</f>
        <v>91675.16</v>
      </c>
      <c r="E2" s="137">
        <f t="shared" ref="E2:E20" si="1">D2/12</f>
        <v>7639.5966666666673</v>
      </c>
    </row>
    <row r="3" spans="1:5" ht="17.25" customHeight="1" x14ac:dyDescent="0.25">
      <c r="A3" s="136" t="s">
        <v>255</v>
      </c>
      <c r="B3" s="137">
        <v>119517</v>
      </c>
      <c r="C3" s="138">
        <f t="shared" si="0"/>
        <v>9959.75</v>
      </c>
      <c r="D3" s="137">
        <f t="shared" ref="D3:D16" si="2">B3*1.06</f>
        <v>126688.02</v>
      </c>
      <c r="E3" s="137">
        <f t="shared" si="1"/>
        <v>10557.335000000001</v>
      </c>
    </row>
    <row r="4" spans="1:5" ht="17.25" customHeight="1" x14ac:dyDescent="0.25">
      <c r="A4" s="136" t="s">
        <v>256</v>
      </c>
      <c r="B4" s="137">
        <v>80556</v>
      </c>
      <c r="C4" s="138">
        <f t="shared" si="0"/>
        <v>6713</v>
      </c>
      <c r="D4" s="137">
        <f t="shared" si="2"/>
        <v>85389.36</v>
      </c>
      <c r="E4" s="137">
        <f t="shared" si="1"/>
        <v>7115.78</v>
      </c>
    </row>
    <row r="5" spans="1:5" ht="17.25" customHeight="1" x14ac:dyDescent="0.25">
      <c r="A5" s="136" t="s">
        <v>257</v>
      </c>
      <c r="B5" s="137">
        <v>113871</v>
      </c>
      <c r="C5" s="138">
        <f t="shared" si="0"/>
        <v>9489.25</v>
      </c>
      <c r="D5" s="137">
        <f t="shared" si="2"/>
        <v>120703.26000000001</v>
      </c>
      <c r="E5" s="138">
        <f t="shared" si="1"/>
        <v>10058.605000000001</v>
      </c>
    </row>
    <row r="6" spans="1:5" ht="17.25" customHeight="1" x14ac:dyDescent="0.25">
      <c r="A6" s="136" t="s">
        <v>258</v>
      </c>
      <c r="B6" s="137">
        <v>109654</v>
      </c>
      <c r="C6" s="138">
        <f t="shared" si="0"/>
        <v>9137.8333333333339</v>
      </c>
      <c r="D6" s="137">
        <f t="shared" si="2"/>
        <v>116233.24</v>
      </c>
      <c r="E6" s="138">
        <f t="shared" si="1"/>
        <v>9686.1033333333344</v>
      </c>
    </row>
    <row r="7" spans="1:5" ht="17.25" customHeight="1" x14ac:dyDescent="0.25">
      <c r="A7" s="136" t="s">
        <v>270</v>
      </c>
      <c r="B7" s="137">
        <v>140287</v>
      </c>
      <c r="C7" s="138">
        <f t="shared" si="0"/>
        <v>11690.583333333334</v>
      </c>
      <c r="D7" s="137">
        <f t="shared" si="2"/>
        <v>148704.22</v>
      </c>
      <c r="E7" s="138">
        <f t="shared" si="1"/>
        <v>12392.018333333333</v>
      </c>
    </row>
    <row r="8" spans="1:5" ht="17.25" customHeight="1" x14ac:dyDescent="0.25">
      <c r="A8" s="136" t="s">
        <v>259</v>
      </c>
      <c r="B8" s="137">
        <v>90667</v>
      </c>
      <c r="C8" s="138">
        <f t="shared" si="0"/>
        <v>7555.583333333333</v>
      </c>
      <c r="D8" s="137">
        <f t="shared" si="2"/>
        <v>96107.02</v>
      </c>
      <c r="E8" s="138">
        <f t="shared" si="1"/>
        <v>8008.918333333334</v>
      </c>
    </row>
    <row r="9" spans="1:5" ht="17.25" customHeight="1" x14ac:dyDescent="0.25">
      <c r="A9" s="136" t="s">
        <v>262</v>
      </c>
      <c r="B9" s="137">
        <v>80556</v>
      </c>
      <c r="C9" s="138">
        <f t="shared" si="0"/>
        <v>6713</v>
      </c>
      <c r="D9" s="137">
        <f t="shared" si="2"/>
        <v>85389.36</v>
      </c>
      <c r="E9" s="138">
        <f t="shared" si="1"/>
        <v>7115.78</v>
      </c>
    </row>
    <row r="10" spans="1:5" ht="17.25" customHeight="1" x14ac:dyDescent="0.25">
      <c r="A10" s="136" t="s">
        <v>260</v>
      </c>
      <c r="B10" s="137">
        <v>111466</v>
      </c>
      <c r="C10" s="138">
        <f t="shared" si="0"/>
        <v>9288.8333333333339</v>
      </c>
      <c r="D10" s="137">
        <f t="shared" si="2"/>
        <v>118153.96</v>
      </c>
      <c r="E10" s="138">
        <f t="shared" si="1"/>
        <v>9846.1633333333339</v>
      </c>
    </row>
    <row r="11" spans="1:5" ht="17.25" customHeight="1" x14ac:dyDescent="0.25">
      <c r="A11" s="136" t="s">
        <v>261</v>
      </c>
      <c r="B11" s="137">
        <v>90667</v>
      </c>
      <c r="C11" s="138">
        <f t="shared" si="0"/>
        <v>7555.583333333333</v>
      </c>
      <c r="D11" s="137">
        <f t="shared" si="2"/>
        <v>96107.02</v>
      </c>
      <c r="E11" s="138">
        <f t="shared" si="1"/>
        <v>8008.918333333334</v>
      </c>
    </row>
    <row r="12" spans="1:5" ht="17.25" customHeight="1" x14ac:dyDescent="0.25">
      <c r="A12" s="136" t="s">
        <v>271</v>
      </c>
      <c r="B12" s="137">
        <v>145723</v>
      </c>
      <c r="C12" s="138">
        <f t="shared" si="0"/>
        <v>12143.583333333334</v>
      </c>
      <c r="D12" s="137">
        <f t="shared" si="2"/>
        <v>154466.38</v>
      </c>
      <c r="E12" s="138">
        <f t="shared" si="1"/>
        <v>12872.198333333334</v>
      </c>
    </row>
    <row r="13" spans="1:5" ht="17.25" customHeight="1" x14ac:dyDescent="0.25">
      <c r="A13" s="136" t="s">
        <v>264</v>
      </c>
      <c r="B13" s="137">
        <v>169592</v>
      </c>
      <c r="C13" s="138">
        <f t="shared" si="0"/>
        <v>14132.666666666666</v>
      </c>
      <c r="D13" s="137">
        <f t="shared" si="2"/>
        <v>179767.52000000002</v>
      </c>
      <c r="E13" s="138">
        <f t="shared" si="1"/>
        <v>14980.626666666669</v>
      </c>
    </row>
    <row r="14" spans="1:5" ht="17.25" customHeight="1" x14ac:dyDescent="0.25">
      <c r="A14" s="136" t="s">
        <v>272</v>
      </c>
      <c r="B14" s="137">
        <v>88403</v>
      </c>
      <c r="C14" s="138">
        <f t="shared" si="0"/>
        <v>7366.916666666667</v>
      </c>
      <c r="D14" s="137">
        <f t="shared" si="2"/>
        <v>93707.180000000008</v>
      </c>
      <c r="E14" s="138">
        <f t="shared" si="1"/>
        <v>7808.9316666666673</v>
      </c>
    </row>
    <row r="15" spans="1:5" ht="17.25" customHeight="1" x14ac:dyDescent="0.25">
      <c r="A15" s="136" t="s">
        <v>265</v>
      </c>
      <c r="B15" s="137">
        <v>131392</v>
      </c>
      <c r="C15" s="138">
        <f t="shared" si="0"/>
        <v>10949.333333333334</v>
      </c>
      <c r="D15" s="137">
        <f t="shared" si="2"/>
        <v>139275.52000000002</v>
      </c>
      <c r="E15" s="138">
        <f t="shared" si="1"/>
        <v>11606.293333333335</v>
      </c>
    </row>
    <row r="16" spans="1:5" ht="17.25" customHeight="1" x14ac:dyDescent="0.25">
      <c r="A16" s="136" t="s">
        <v>273</v>
      </c>
      <c r="B16" s="137">
        <v>80556</v>
      </c>
      <c r="C16" s="138">
        <f t="shared" si="0"/>
        <v>6713</v>
      </c>
      <c r="D16" s="137">
        <f t="shared" si="2"/>
        <v>85389.36</v>
      </c>
      <c r="E16" s="138">
        <f t="shared" si="1"/>
        <v>7115.78</v>
      </c>
    </row>
    <row r="17" spans="1:5" ht="17.25" customHeight="1" x14ac:dyDescent="0.25">
      <c r="A17" s="136" t="s">
        <v>274</v>
      </c>
      <c r="B17" s="139">
        <v>233673</v>
      </c>
      <c r="C17" s="140">
        <v>233673</v>
      </c>
      <c r="D17" s="139">
        <v>233673</v>
      </c>
      <c r="E17" s="138">
        <f t="shared" si="1"/>
        <v>19472.75</v>
      </c>
    </row>
    <row r="18" spans="1:5" ht="17.25" customHeight="1" x14ac:dyDescent="0.25">
      <c r="A18" s="136" t="s">
        <v>266</v>
      </c>
      <c r="B18" s="137">
        <v>93385</v>
      </c>
      <c r="C18" s="138">
        <f>B18/12</f>
        <v>7782.083333333333</v>
      </c>
      <c r="D18" s="137">
        <f>B18*1.06</f>
        <v>98988.1</v>
      </c>
      <c r="E18" s="138">
        <f t="shared" si="1"/>
        <v>8249.0083333333332</v>
      </c>
    </row>
    <row r="19" spans="1:5" ht="17.25" customHeight="1" x14ac:dyDescent="0.25">
      <c r="A19" s="136" t="s">
        <v>267</v>
      </c>
      <c r="B19" s="137">
        <v>115683</v>
      </c>
      <c r="C19" s="138">
        <f>B19/12</f>
        <v>9640.25</v>
      </c>
      <c r="D19" s="137">
        <f>B19*1.06</f>
        <v>122623.98000000001</v>
      </c>
      <c r="E19" s="138">
        <f t="shared" si="1"/>
        <v>10218.665000000001</v>
      </c>
    </row>
    <row r="20" spans="1:5" ht="17.25" customHeight="1" x14ac:dyDescent="0.25">
      <c r="A20" s="136" t="s">
        <v>268</v>
      </c>
      <c r="B20" s="137">
        <v>90667</v>
      </c>
      <c r="C20" s="138">
        <f>B20/12</f>
        <v>7555.583333333333</v>
      </c>
      <c r="D20" s="137">
        <f>B20*1.06</f>
        <v>96107.02</v>
      </c>
      <c r="E20" s="138">
        <f t="shared" si="1"/>
        <v>8008.918333333334</v>
      </c>
    </row>
    <row r="21" spans="1:5" ht="17.25" customHeight="1" x14ac:dyDescent="0.25">
      <c r="A21" s="136"/>
      <c r="B21" s="137"/>
      <c r="C21" s="137"/>
      <c r="D21" s="137"/>
      <c r="E21" s="137"/>
    </row>
    <row r="22" spans="1:5" ht="17.25" customHeight="1" x14ac:dyDescent="0.25">
      <c r="A22" s="141" t="s">
        <v>275</v>
      </c>
      <c r="B22" s="135" t="s">
        <v>250</v>
      </c>
      <c r="C22" s="135" t="s">
        <v>251</v>
      </c>
      <c r="D22" s="135" t="s">
        <v>252</v>
      </c>
      <c r="E22" s="135" t="s">
        <v>253</v>
      </c>
    </row>
    <row r="23" spans="1:5" ht="17.25" customHeight="1" x14ac:dyDescent="0.25">
      <c r="A23" s="136" t="s">
        <v>276</v>
      </c>
      <c r="B23" s="137">
        <v>125096</v>
      </c>
      <c r="C23" s="138">
        <f>B23/12</f>
        <v>10424.666666666666</v>
      </c>
      <c r="D23" s="137">
        <f>B23*1.06</f>
        <v>132601.76</v>
      </c>
      <c r="E23" s="138">
        <f>D23/12</f>
        <v>11050.146666666667</v>
      </c>
    </row>
    <row r="24" spans="1:5" ht="17.25" customHeight="1" x14ac:dyDescent="0.25">
      <c r="A24" s="136" t="s">
        <v>277</v>
      </c>
      <c r="B24" s="137">
        <v>121689</v>
      </c>
      <c r="C24" s="138">
        <f>B24/12</f>
        <v>10140.75</v>
      </c>
      <c r="D24" s="137">
        <f>B24*1.06</f>
        <v>128990.34000000001</v>
      </c>
      <c r="E24" s="138">
        <f>D24/12</f>
        <v>10749.195000000002</v>
      </c>
    </row>
    <row r="25" spans="1:5" ht="17.25" customHeight="1" x14ac:dyDescent="0.25">
      <c r="A25" s="136" t="s">
        <v>278</v>
      </c>
      <c r="B25" s="137">
        <v>233673</v>
      </c>
      <c r="C25" s="138">
        <f>B25/12</f>
        <v>19472.75</v>
      </c>
      <c r="D25" s="137">
        <f>B25*1.06</f>
        <v>247693.38</v>
      </c>
      <c r="E25" s="138">
        <f>D25/12</f>
        <v>20641.115000000002</v>
      </c>
    </row>
    <row r="26" spans="1:5" ht="17.25" customHeight="1" x14ac:dyDescent="0.25">
      <c r="A26" s="136"/>
      <c r="B26" s="137"/>
      <c r="C26" s="137"/>
      <c r="D26" s="137"/>
      <c r="E26" s="137"/>
    </row>
    <row r="27" spans="1:5" ht="17.25" customHeight="1" x14ac:dyDescent="0.25">
      <c r="A27" s="134" t="s">
        <v>279</v>
      </c>
      <c r="B27" s="135" t="s">
        <v>250</v>
      </c>
      <c r="C27" s="135" t="s">
        <v>251</v>
      </c>
      <c r="D27" s="135" t="s">
        <v>252</v>
      </c>
      <c r="E27" s="135" t="s">
        <v>253</v>
      </c>
    </row>
    <row r="28" spans="1:5" ht="17.25" customHeight="1" x14ac:dyDescent="0.25">
      <c r="A28" s="136" t="s">
        <v>254</v>
      </c>
      <c r="B28" s="137">
        <v>104102</v>
      </c>
      <c r="C28" s="138">
        <f t="shared" ref="C28:C40" si="3">B28/12</f>
        <v>8675.1666666666661</v>
      </c>
      <c r="D28" s="137">
        <f>B28*1.06</f>
        <v>110348.12000000001</v>
      </c>
      <c r="E28" s="138">
        <f t="shared" ref="E28:E40" si="4">D28/12</f>
        <v>9195.6766666666681</v>
      </c>
    </row>
    <row r="29" spans="1:5" ht="17.25" customHeight="1" x14ac:dyDescent="0.25">
      <c r="A29" s="136" t="s">
        <v>255</v>
      </c>
      <c r="B29" s="137">
        <v>144857</v>
      </c>
      <c r="C29" s="138">
        <f t="shared" si="3"/>
        <v>12071.416666666666</v>
      </c>
      <c r="D29" s="137">
        <f t="shared" ref="D29:D40" si="5">B29*1.06</f>
        <v>153548.42000000001</v>
      </c>
      <c r="E29" s="138">
        <f t="shared" si="4"/>
        <v>12795.701666666668</v>
      </c>
    </row>
    <row r="30" spans="1:5" ht="17.25" customHeight="1" x14ac:dyDescent="0.25">
      <c r="A30" s="136" t="s">
        <v>257</v>
      </c>
      <c r="B30" s="137">
        <v>138523</v>
      </c>
      <c r="C30" s="138">
        <f t="shared" si="3"/>
        <v>11543.583333333334</v>
      </c>
      <c r="D30" s="137">
        <f t="shared" si="5"/>
        <v>146834.38</v>
      </c>
      <c r="E30" s="138">
        <f t="shared" si="4"/>
        <v>12236.198333333334</v>
      </c>
    </row>
    <row r="31" spans="1:5" ht="17.25" customHeight="1" x14ac:dyDescent="0.25">
      <c r="A31" s="136" t="s">
        <v>270</v>
      </c>
      <c r="B31" s="137">
        <v>170725</v>
      </c>
      <c r="C31" s="138">
        <f t="shared" si="3"/>
        <v>14227.083333333334</v>
      </c>
      <c r="D31" s="137">
        <f t="shared" si="5"/>
        <v>180968.5</v>
      </c>
      <c r="E31" s="138">
        <f t="shared" si="4"/>
        <v>15080.708333333334</v>
      </c>
    </row>
    <row r="32" spans="1:5" ht="17.25" customHeight="1" x14ac:dyDescent="0.25">
      <c r="A32" s="136" t="s">
        <v>259</v>
      </c>
      <c r="B32" s="137">
        <v>108988</v>
      </c>
      <c r="C32" s="138">
        <f t="shared" si="3"/>
        <v>9082.3333333333339</v>
      </c>
      <c r="D32" s="137">
        <f t="shared" si="5"/>
        <v>115527.28</v>
      </c>
      <c r="E32" s="138">
        <f t="shared" si="4"/>
        <v>9627.2733333333326</v>
      </c>
    </row>
    <row r="33" spans="1:5" ht="17.25" customHeight="1" x14ac:dyDescent="0.25">
      <c r="A33" s="136" t="s">
        <v>260</v>
      </c>
      <c r="B33" s="137">
        <v>135591</v>
      </c>
      <c r="C33" s="138">
        <f t="shared" si="3"/>
        <v>11299.25</v>
      </c>
      <c r="D33" s="137">
        <f t="shared" si="5"/>
        <v>143726.46000000002</v>
      </c>
      <c r="E33" s="138">
        <f t="shared" si="4"/>
        <v>11977.205000000002</v>
      </c>
    </row>
    <row r="34" spans="1:5" ht="17.25" customHeight="1" x14ac:dyDescent="0.25">
      <c r="A34" s="136" t="s">
        <v>261</v>
      </c>
      <c r="B34" s="137">
        <v>109324</v>
      </c>
      <c r="C34" s="138">
        <f t="shared" si="3"/>
        <v>9110.3333333333339</v>
      </c>
      <c r="D34" s="137">
        <f t="shared" si="5"/>
        <v>115883.44</v>
      </c>
      <c r="E34" s="138">
        <f t="shared" si="4"/>
        <v>9656.9533333333329</v>
      </c>
    </row>
    <row r="35" spans="1:5" ht="17.25" customHeight="1" x14ac:dyDescent="0.25">
      <c r="A35" s="136" t="s">
        <v>263</v>
      </c>
      <c r="B35" s="137">
        <v>178838</v>
      </c>
      <c r="C35" s="138">
        <f t="shared" si="3"/>
        <v>14903.166666666666</v>
      </c>
      <c r="D35" s="137">
        <f t="shared" si="5"/>
        <v>189568.28</v>
      </c>
      <c r="E35" s="138">
        <f t="shared" si="4"/>
        <v>15797.356666666667</v>
      </c>
    </row>
    <row r="36" spans="1:5" ht="17.25" customHeight="1" x14ac:dyDescent="0.25">
      <c r="A36" s="136" t="s">
        <v>265</v>
      </c>
      <c r="B36" s="137">
        <v>160456</v>
      </c>
      <c r="C36" s="138">
        <f t="shared" si="3"/>
        <v>13371.333333333334</v>
      </c>
      <c r="D36" s="137">
        <f t="shared" si="5"/>
        <v>170083.36000000002</v>
      </c>
      <c r="E36" s="138">
        <f t="shared" si="4"/>
        <v>14173.613333333335</v>
      </c>
    </row>
    <row r="37" spans="1:5" ht="17.25" customHeight="1" x14ac:dyDescent="0.25">
      <c r="A37" s="136" t="s">
        <v>264</v>
      </c>
      <c r="B37" s="137">
        <v>209121</v>
      </c>
      <c r="C37" s="138">
        <f t="shared" si="3"/>
        <v>17426.75</v>
      </c>
      <c r="D37" s="137">
        <f t="shared" si="5"/>
        <v>221668.26</v>
      </c>
      <c r="E37" s="138">
        <f t="shared" si="4"/>
        <v>18472.355</v>
      </c>
    </row>
    <row r="38" spans="1:5" ht="17.25" customHeight="1" x14ac:dyDescent="0.25">
      <c r="A38" s="136" t="s">
        <v>267</v>
      </c>
      <c r="B38" s="137">
        <v>140257</v>
      </c>
      <c r="C38" s="138">
        <f t="shared" si="3"/>
        <v>11688.083333333334</v>
      </c>
      <c r="D38" s="137">
        <f t="shared" si="5"/>
        <v>148672.42000000001</v>
      </c>
      <c r="E38" s="138">
        <f t="shared" si="4"/>
        <v>12389.368333333334</v>
      </c>
    </row>
    <row r="39" spans="1:5" ht="17.25" customHeight="1" x14ac:dyDescent="0.25">
      <c r="A39" s="136" t="s">
        <v>268</v>
      </c>
      <c r="B39" s="137">
        <v>109408</v>
      </c>
      <c r="C39" s="138">
        <f t="shared" si="3"/>
        <v>9117.3333333333339</v>
      </c>
      <c r="D39" s="137">
        <f t="shared" si="5"/>
        <v>115972.48000000001</v>
      </c>
      <c r="E39" s="138">
        <f t="shared" si="4"/>
        <v>9664.3733333333348</v>
      </c>
    </row>
    <row r="40" spans="1:5" ht="17.25" customHeight="1" x14ac:dyDescent="0.25">
      <c r="A40" s="136" t="s">
        <v>280</v>
      </c>
      <c r="B40" s="137">
        <v>138887</v>
      </c>
      <c r="C40" s="138">
        <f t="shared" si="3"/>
        <v>11573.916666666666</v>
      </c>
      <c r="D40" s="137">
        <f t="shared" si="5"/>
        <v>147220.22</v>
      </c>
      <c r="E40" s="138">
        <f t="shared" si="4"/>
        <v>12268.351666666667</v>
      </c>
    </row>
    <row r="41" spans="1:5" ht="17.25" customHeight="1" x14ac:dyDescent="0.25">
      <c r="A41" s="136"/>
      <c r="B41" s="137"/>
      <c r="C41" s="137"/>
      <c r="D41" s="137"/>
      <c r="E41" s="137"/>
    </row>
    <row r="42" spans="1:5" ht="17.25" customHeight="1" x14ac:dyDescent="0.25">
      <c r="A42" s="134" t="s">
        <v>281</v>
      </c>
      <c r="B42" s="135" t="s">
        <v>250</v>
      </c>
      <c r="C42" s="135" t="s">
        <v>251</v>
      </c>
      <c r="D42" s="135" t="s">
        <v>252</v>
      </c>
      <c r="E42" s="135" t="s">
        <v>253</v>
      </c>
    </row>
    <row r="43" spans="1:5" ht="17.25" customHeight="1" x14ac:dyDescent="0.25">
      <c r="A43" s="136" t="s">
        <v>282</v>
      </c>
      <c r="B43" s="137">
        <v>303000</v>
      </c>
      <c r="C43" s="137">
        <f>B43/12</f>
        <v>25250</v>
      </c>
      <c r="D43" s="137">
        <f>B43*1.06</f>
        <v>321180</v>
      </c>
      <c r="E43" s="137">
        <f>D43/12</f>
        <v>26765</v>
      </c>
    </row>
    <row r="44" spans="1:5" ht="17.25" customHeight="1" x14ac:dyDescent="0.25">
      <c r="A44" s="136" t="s">
        <v>283</v>
      </c>
      <c r="B44" s="137">
        <v>222200</v>
      </c>
      <c r="C44" s="137">
        <f>B44/12</f>
        <v>18516.666666666668</v>
      </c>
      <c r="D44" s="137">
        <f>B44*1.06</f>
        <v>235532</v>
      </c>
      <c r="E44" s="137">
        <f>D44/12</f>
        <v>19627.666666666668</v>
      </c>
    </row>
    <row r="45" spans="1:5" ht="17.25" customHeight="1" x14ac:dyDescent="0.25">
      <c r="A45" s="136" t="s">
        <v>284</v>
      </c>
      <c r="B45" s="137">
        <v>222200</v>
      </c>
      <c r="C45" s="137">
        <f>B45/12</f>
        <v>18516.666666666668</v>
      </c>
      <c r="D45" s="137">
        <f>B45*1.06</f>
        <v>235532</v>
      </c>
      <c r="E45" s="137">
        <f>D45/12</f>
        <v>19627.666666666668</v>
      </c>
    </row>
    <row r="46" spans="1:5" ht="17.25" customHeight="1" x14ac:dyDescent="0.25">
      <c r="A46" s="136" t="s">
        <v>285</v>
      </c>
      <c r="B46" s="137">
        <v>505000</v>
      </c>
      <c r="C46" s="137">
        <f>B46/12</f>
        <v>42083.333333333336</v>
      </c>
      <c r="D46" s="137">
        <f>B46*1.06</f>
        <v>535300</v>
      </c>
      <c r="E46" s="137">
        <f>D46/12</f>
        <v>44608.333333333336</v>
      </c>
    </row>
    <row r="47" spans="1:5" ht="17.25" customHeight="1" x14ac:dyDescent="0.25">
      <c r="A47" s="134" t="s">
        <v>286</v>
      </c>
      <c r="B47" s="135" t="s">
        <v>250</v>
      </c>
      <c r="C47" s="135" t="s">
        <v>251</v>
      </c>
      <c r="D47" s="135" t="s">
        <v>252</v>
      </c>
      <c r="E47" s="135" t="s">
        <v>253</v>
      </c>
    </row>
    <row r="48" spans="1:5" ht="17.25" customHeight="1" x14ac:dyDescent="0.25">
      <c r="A48" s="136" t="s">
        <v>287</v>
      </c>
      <c r="B48" s="137">
        <f>140747*1.01</f>
        <v>142154.47</v>
      </c>
      <c r="C48" s="137">
        <f>B48/12</f>
        <v>11846.205833333333</v>
      </c>
      <c r="D48" s="137">
        <f>B48*1.06</f>
        <v>150683.73820000002</v>
      </c>
      <c r="E48" s="137">
        <f>D48/12</f>
        <v>12556.978183333335</v>
      </c>
    </row>
    <row r="49" spans="1:5" ht="17.25" customHeight="1" x14ac:dyDescent="0.25">
      <c r="A49" s="136" t="s">
        <v>288</v>
      </c>
      <c r="B49" s="137">
        <f>202303*1.01</f>
        <v>204326.03</v>
      </c>
      <c r="C49" s="137">
        <f>B49/12</f>
        <v>17027.169166666667</v>
      </c>
      <c r="D49" s="137">
        <f>B49*1.06</f>
        <v>216585.59180000002</v>
      </c>
      <c r="E49" s="137">
        <f>D49/12</f>
        <v>18048.799316666667</v>
      </c>
    </row>
    <row r="50" spans="1:5" ht="17.25" customHeight="1" x14ac:dyDescent="0.25">
      <c r="A50" s="136" t="s">
        <v>289</v>
      </c>
      <c r="B50" s="137">
        <f>322089*1.01</f>
        <v>325309.89</v>
      </c>
      <c r="C50" s="137">
        <f>B50/12</f>
        <v>27109.157500000001</v>
      </c>
      <c r="D50" s="137">
        <f>B50*1.06</f>
        <v>344828.48340000003</v>
      </c>
      <c r="E50" s="137">
        <f>D50/12</f>
        <v>28735.706950000003</v>
      </c>
    </row>
    <row r="51" spans="1:5" ht="17.25" customHeight="1" x14ac:dyDescent="0.25">
      <c r="A51" s="136" t="s">
        <v>290</v>
      </c>
      <c r="B51" s="137">
        <f>401101*1.01</f>
        <v>405112.01</v>
      </c>
      <c r="C51" s="137">
        <f>B51/12</f>
        <v>33759.334166666667</v>
      </c>
      <c r="D51" s="137">
        <f>B51*1.06</f>
        <v>429418.73060000001</v>
      </c>
      <c r="E51" s="137">
        <f>D51/12</f>
        <v>35784.894216666667</v>
      </c>
    </row>
    <row r="52" spans="1:5" ht="17.25" customHeight="1" x14ac:dyDescent="0.25">
      <c r="A52" s="136" t="s">
        <v>291</v>
      </c>
      <c r="B52" s="137">
        <f>515816*1.01</f>
        <v>520974.16000000003</v>
      </c>
      <c r="C52" s="137">
        <f>B52/12</f>
        <v>43414.513333333336</v>
      </c>
      <c r="D52" s="137">
        <f>B52*1.06</f>
        <v>552232.60960000008</v>
      </c>
      <c r="E52" s="137">
        <f>D52/12</f>
        <v>46019.38413333334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workbookViewId="0">
      <selection activeCell="D10" sqref="D10"/>
    </sheetView>
  </sheetViews>
  <sheetFormatPr defaultRowHeight="15" x14ac:dyDescent="0.25"/>
  <cols>
    <col min="1" max="1" width="52.28515625" bestFit="1" customWidth="1"/>
    <col min="2" max="2" width="11.5703125" bestFit="1" customWidth="1"/>
    <col min="3" max="3" width="24.85546875" bestFit="1" customWidth="1"/>
    <col min="4" max="4" width="11.140625" bestFit="1" customWidth="1"/>
  </cols>
  <sheetData>
    <row r="1" spans="1:4" ht="18.75" x14ac:dyDescent="0.3">
      <c r="A1" s="159" t="s">
        <v>0</v>
      </c>
      <c r="B1" s="159"/>
      <c r="C1" s="159" t="s">
        <v>299</v>
      </c>
      <c r="D1" s="159"/>
    </row>
    <row r="2" spans="1:4" x14ac:dyDescent="0.25">
      <c r="A2" s="164"/>
      <c r="B2" s="164"/>
      <c r="C2" s="164"/>
      <c r="D2" s="164"/>
    </row>
    <row r="3" spans="1:4" ht="15.75" x14ac:dyDescent="0.25">
      <c r="A3" s="158" t="s">
        <v>300</v>
      </c>
      <c r="B3" s="148"/>
      <c r="C3" s="148"/>
      <c r="D3" s="148"/>
    </row>
    <row r="4" spans="1:4" x14ac:dyDescent="0.25">
      <c r="A4" s="157" t="s">
        <v>103</v>
      </c>
      <c r="B4" s="157" t="s">
        <v>301</v>
      </c>
      <c r="C4" s="157" t="s">
        <v>302</v>
      </c>
      <c r="D4" s="157" t="s">
        <v>303</v>
      </c>
    </row>
    <row r="5" spans="1:4" x14ac:dyDescent="0.25">
      <c r="A5" s="162" t="s">
        <v>304</v>
      </c>
      <c r="B5" s="162" t="s">
        <v>9</v>
      </c>
      <c r="C5" s="160">
        <v>119972</v>
      </c>
      <c r="D5" s="163">
        <v>9997.6666666666661</v>
      </c>
    </row>
    <row r="6" spans="1:4" x14ac:dyDescent="0.25">
      <c r="A6" s="162" t="s">
        <v>305</v>
      </c>
      <c r="B6" s="162" t="s">
        <v>22</v>
      </c>
      <c r="C6" s="160">
        <v>119972</v>
      </c>
      <c r="D6" s="163">
        <v>9997.6666666666661</v>
      </c>
    </row>
    <row r="7" spans="1:4" x14ac:dyDescent="0.25">
      <c r="A7" s="161" t="s">
        <v>19</v>
      </c>
      <c r="B7" s="161" t="s">
        <v>20</v>
      </c>
      <c r="C7" s="160">
        <v>119972</v>
      </c>
      <c r="D7" s="165">
        <v>9997.6666666666661</v>
      </c>
    </row>
    <row r="10" spans="1:4" ht="18.75" x14ac:dyDescent="0.3">
      <c r="A10" s="159"/>
      <c r="B10" s="148"/>
      <c r="C10" s="148"/>
      <c r="D10" s="148"/>
    </row>
    <row r="11" spans="1:4" ht="15.75" x14ac:dyDescent="0.25">
      <c r="A11" s="158" t="s">
        <v>306</v>
      </c>
      <c r="B11" s="148"/>
      <c r="C11" s="148"/>
      <c r="D11" s="148"/>
    </row>
    <row r="12" spans="1:4" x14ac:dyDescent="0.25">
      <c r="A12" s="157" t="s">
        <v>307</v>
      </c>
      <c r="B12" s="156" t="s">
        <v>302</v>
      </c>
      <c r="C12" s="155" t="s">
        <v>303</v>
      </c>
      <c r="D12" s="154"/>
    </row>
    <row r="13" spans="1:4" x14ac:dyDescent="0.25">
      <c r="A13" s="153" t="s">
        <v>308</v>
      </c>
      <c r="B13" s="152">
        <v>374545</v>
      </c>
      <c r="C13" s="151">
        <v>31212.083333333332</v>
      </c>
      <c r="D13" s="148"/>
    </row>
    <row r="14" spans="1:4" x14ac:dyDescent="0.25">
      <c r="A14" s="153" t="s">
        <v>309</v>
      </c>
      <c r="B14" s="152">
        <v>471803</v>
      </c>
      <c r="C14" s="151">
        <v>39316.916666666664</v>
      </c>
      <c r="D14" s="148"/>
    </row>
    <row r="15" spans="1:4" x14ac:dyDescent="0.25">
      <c r="A15" s="153" t="s">
        <v>310</v>
      </c>
      <c r="B15" s="152">
        <v>523535</v>
      </c>
      <c r="C15" s="151">
        <v>43627.916666666664</v>
      </c>
      <c r="D15" s="148"/>
    </row>
    <row r="16" spans="1:4" ht="15.75" thickBot="1" x14ac:dyDescent="0.3">
      <c r="A16" s="150" t="s">
        <v>311</v>
      </c>
      <c r="B16" s="149" t="s">
        <v>312</v>
      </c>
      <c r="C16" s="166"/>
      <c r="D16" s="148"/>
    </row>
    <row r="17" ht="15.75" thickTop="1" x14ac:dyDescent="0.25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"/>
  <sheetViews>
    <sheetView workbookViewId="0">
      <selection activeCell="B6" sqref="B6"/>
    </sheetView>
  </sheetViews>
  <sheetFormatPr defaultColWidth="11.7109375" defaultRowHeight="15" x14ac:dyDescent="0.25"/>
  <cols>
    <col min="1" max="16384" width="11.7109375" style="1"/>
  </cols>
  <sheetData>
    <row r="1" spans="1:2" s="7" customFormat="1" x14ac:dyDescent="0.25">
      <c r="A1" s="7">
        <v>2021</v>
      </c>
    </row>
    <row r="2" spans="1:2" x14ac:dyDescent="0.25">
      <c r="A2" s="1" t="s">
        <v>9</v>
      </c>
      <c r="B2" s="43">
        <v>174512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1"/>
  <sheetViews>
    <sheetView workbookViewId="0">
      <selection activeCell="B21" sqref="B21"/>
    </sheetView>
  </sheetViews>
  <sheetFormatPr defaultColWidth="8.85546875" defaultRowHeight="15" x14ac:dyDescent="0.25"/>
  <cols>
    <col min="1" max="1" width="32.140625" customWidth="1"/>
    <col min="2" max="2" width="62.5703125" customWidth="1"/>
    <col min="4" max="4" width="17.7109375" bestFit="1" customWidth="1"/>
  </cols>
  <sheetData>
    <row r="1" spans="1:9" ht="18" x14ac:dyDescent="0.25">
      <c r="A1" s="106" t="s">
        <v>177</v>
      </c>
      <c r="B1" s="96"/>
      <c r="C1" s="96"/>
      <c r="D1" s="96"/>
      <c r="E1" s="96"/>
      <c r="F1" s="96"/>
      <c r="G1" s="96"/>
      <c r="H1" s="96"/>
      <c r="I1" s="96"/>
    </row>
    <row r="2" spans="1:9" x14ac:dyDescent="0.25">
      <c r="A2" s="96"/>
      <c r="B2" s="96"/>
      <c r="C2" s="96"/>
      <c r="D2" s="96"/>
      <c r="E2" s="96"/>
      <c r="F2" s="96"/>
      <c r="G2" s="96"/>
      <c r="H2" s="96"/>
      <c r="I2" s="96"/>
    </row>
    <row r="3" spans="1:9" x14ac:dyDescent="0.25">
      <c r="A3" s="7" t="s">
        <v>102</v>
      </c>
      <c r="B3" s="7" t="s">
        <v>1</v>
      </c>
      <c r="C3" s="7"/>
      <c r="D3" s="7" t="s">
        <v>178</v>
      </c>
      <c r="E3" s="96"/>
      <c r="F3" s="96"/>
      <c r="G3" s="96"/>
      <c r="H3" s="96"/>
      <c r="I3" s="96"/>
    </row>
    <row r="4" spans="1:9" x14ac:dyDescent="0.25">
      <c r="A4" s="96" t="s">
        <v>22</v>
      </c>
      <c r="B4" s="96" t="s">
        <v>21</v>
      </c>
      <c r="C4" s="96"/>
      <c r="D4" s="43">
        <v>129756</v>
      </c>
      <c r="E4" s="96"/>
      <c r="F4" s="96"/>
      <c r="G4" s="96"/>
      <c r="H4" s="96"/>
      <c r="I4" s="96"/>
    </row>
    <row r="5" spans="1:9" x14ac:dyDescent="0.25">
      <c r="A5" s="96" t="s">
        <v>9</v>
      </c>
      <c r="B5" s="96" t="s">
        <v>8</v>
      </c>
      <c r="C5" s="96"/>
      <c r="D5" s="43">
        <v>133906</v>
      </c>
      <c r="E5" s="96"/>
      <c r="F5" s="96"/>
      <c r="G5" s="96"/>
      <c r="H5" s="96"/>
      <c r="I5" s="96"/>
    </row>
    <row r="6" spans="1:9" x14ac:dyDescent="0.25">
      <c r="A6" s="96" t="s">
        <v>20</v>
      </c>
      <c r="B6" s="96" t="s">
        <v>19</v>
      </c>
      <c r="C6" s="96"/>
      <c r="D6" s="96" t="s">
        <v>179</v>
      </c>
      <c r="E6" s="96"/>
      <c r="F6" s="96"/>
      <c r="G6" s="96"/>
      <c r="H6" s="96"/>
      <c r="I6" s="96"/>
    </row>
    <row r="7" spans="1:9" x14ac:dyDescent="0.25">
      <c r="A7" s="96"/>
      <c r="B7" s="96"/>
      <c r="C7" s="96"/>
      <c r="D7" s="96"/>
      <c r="E7" s="96"/>
      <c r="F7" s="96"/>
      <c r="G7" s="96"/>
      <c r="H7" s="96"/>
      <c r="I7" s="96"/>
    </row>
    <row r="8" spans="1:9" x14ac:dyDescent="0.25">
      <c r="A8" s="7" t="s">
        <v>102</v>
      </c>
      <c r="B8" s="7" t="s">
        <v>180</v>
      </c>
      <c r="C8" s="7"/>
      <c r="D8" s="7" t="s">
        <v>181</v>
      </c>
      <c r="E8" s="96"/>
      <c r="F8" s="96"/>
      <c r="G8" s="96"/>
      <c r="H8" s="96"/>
      <c r="I8" s="96"/>
    </row>
    <row r="9" spans="1:9" x14ac:dyDescent="0.25">
      <c r="A9" s="96" t="s">
        <v>182</v>
      </c>
      <c r="B9" s="96" t="s">
        <v>183</v>
      </c>
      <c r="C9" s="96"/>
      <c r="D9" s="96" t="s">
        <v>184</v>
      </c>
      <c r="E9" s="96"/>
      <c r="F9" s="96"/>
      <c r="G9" s="96"/>
      <c r="H9" s="96"/>
      <c r="I9" s="96"/>
    </row>
    <row r="10" spans="1:9" x14ac:dyDescent="0.25">
      <c r="A10" s="96" t="s">
        <v>185</v>
      </c>
      <c r="B10" s="96" t="s">
        <v>186</v>
      </c>
      <c r="C10" s="96"/>
      <c r="D10" s="43">
        <v>99759</v>
      </c>
      <c r="E10" s="96"/>
      <c r="F10" s="96"/>
      <c r="G10" s="96"/>
      <c r="H10" s="96"/>
      <c r="I10" s="96"/>
    </row>
    <row r="11" spans="1:9" x14ac:dyDescent="0.25">
      <c r="A11" s="96"/>
      <c r="B11" s="96"/>
      <c r="C11" s="96"/>
      <c r="D11" s="96"/>
      <c r="E11" s="96"/>
      <c r="F11" s="96"/>
      <c r="G11" s="96"/>
      <c r="H11" s="96"/>
      <c r="I11" s="96"/>
    </row>
    <row r="12" spans="1:9" x14ac:dyDescent="0.25">
      <c r="A12" s="96"/>
      <c r="B12" s="96" t="s">
        <v>187</v>
      </c>
      <c r="C12" s="96"/>
      <c r="D12" s="96"/>
      <c r="E12" s="96"/>
      <c r="F12" s="96"/>
      <c r="G12" s="96"/>
      <c r="H12" s="96"/>
      <c r="I12" s="96"/>
    </row>
    <row r="13" spans="1:9" x14ac:dyDescent="0.25">
      <c r="A13" s="96"/>
      <c r="B13" s="96" t="s">
        <v>188</v>
      </c>
      <c r="C13" s="96"/>
      <c r="D13" s="96"/>
      <c r="E13" s="96"/>
      <c r="F13" s="96"/>
      <c r="G13" s="96"/>
      <c r="H13" s="96"/>
      <c r="I13" s="96"/>
    </row>
    <row r="14" spans="1:9" x14ac:dyDescent="0.25">
      <c r="A14" s="96"/>
      <c r="B14" s="96"/>
      <c r="C14" s="96"/>
      <c r="D14" s="96"/>
      <c r="E14" s="96"/>
      <c r="F14" s="96"/>
      <c r="G14" s="96"/>
      <c r="H14" s="96"/>
      <c r="I14" s="96"/>
    </row>
    <row r="15" spans="1:9" x14ac:dyDescent="0.25">
      <c r="A15" s="7" t="s">
        <v>102</v>
      </c>
      <c r="B15" s="7" t="s">
        <v>189</v>
      </c>
      <c r="C15" s="7"/>
      <c r="D15" s="7" t="s">
        <v>181</v>
      </c>
      <c r="E15" s="96"/>
      <c r="F15" s="96"/>
      <c r="G15" s="96"/>
      <c r="H15" s="96"/>
      <c r="I15" s="96"/>
    </row>
    <row r="16" spans="1:9" x14ac:dyDescent="0.25">
      <c r="A16" s="96" t="s">
        <v>89</v>
      </c>
      <c r="B16" s="96" t="s">
        <v>190</v>
      </c>
      <c r="C16" s="96"/>
      <c r="D16" s="43">
        <v>350044</v>
      </c>
      <c r="E16" s="96"/>
      <c r="F16" s="96"/>
      <c r="G16" s="96"/>
      <c r="H16" s="96"/>
      <c r="I16" s="96"/>
    </row>
    <row r="17" spans="1:9" ht="27.95" customHeight="1" x14ac:dyDescent="0.25">
      <c r="A17" s="96" t="s">
        <v>89</v>
      </c>
      <c r="B17" s="107" t="s">
        <v>191</v>
      </c>
      <c r="C17" s="96"/>
      <c r="D17" s="43">
        <v>704743</v>
      </c>
      <c r="E17" s="96"/>
      <c r="F17" s="96"/>
      <c r="G17" s="96"/>
      <c r="H17" s="96"/>
      <c r="I17" s="96"/>
    </row>
    <row r="18" spans="1:9" ht="34.5" customHeight="1" x14ac:dyDescent="0.25">
      <c r="A18" s="96" t="s">
        <v>65</v>
      </c>
      <c r="B18" s="108" t="s">
        <v>192</v>
      </c>
      <c r="C18" s="96"/>
      <c r="D18" s="43">
        <v>242890</v>
      </c>
      <c r="E18" s="96"/>
      <c r="F18" s="96"/>
      <c r="G18" s="96"/>
      <c r="H18" s="96"/>
      <c r="I18" s="96"/>
    </row>
    <row r="19" spans="1:9" ht="30.95" customHeight="1" x14ac:dyDescent="0.25">
      <c r="A19" s="96" t="s">
        <v>193</v>
      </c>
      <c r="B19" s="107" t="s">
        <v>194</v>
      </c>
      <c r="C19" s="96"/>
      <c r="D19" s="43">
        <v>292823</v>
      </c>
      <c r="E19" s="96"/>
      <c r="F19" s="96"/>
      <c r="G19" s="96"/>
      <c r="H19" s="96"/>
      <c r="I19" s="96"/>
    </row>
    <row r="20" spans="1:9" ht="30.95" customHeight="1" x14ac:dyDescent="0.25">
      <c r="A20" s="96" t="s">
        <v>195</v>
      </c>
      <c r="B20" s="107" t="s">
        <v>196</v>
      </c>
      <c r="C20" s="96"/>
      <c r="D20" s="43">
        <v>287357</v>
      </c>
      <c r="E20" s="96"/>
      <c r="F20" s="96"/>
      <c r="G20" s="96"/>
      <c r="H20" s="96"/>
      <c r="I20" s="96"/>
    </row>
    <row r="21" spans="1:9" x14ac:dyDescent="0.25">
      <c r="A21" s="96"/>
      <c r="B21" s="96"/>
      <c r="C21" s="96"/>
      <c r="D21" s="96"/>
      <c r="E21" s="96"/>
      <c r="F21" s="96"/>
      <c r="G21" s="96"/>
      <c r="H21" s="96"/>
      <c r="I21" s="9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"/>
  <sheetViews>
    <sheetView workbookViewId="0">
      <selection activeCell="D11" sqref="D11"/>
    </sheetView>
  </sheetViews>
  <sheetFormatPr defaultRowHeight="15" x14ac:dyDescent="0.25"/>
  <cols>
    <col min="1" max="1" width="6.42578125" bestFit="1" customWidth="1"/>
    <col min="2" max="2" width="38.85546875" bestFit="1" customWidth="1"/>
    <col min="3" max="3" width="6.85546875" bestFit="1" customWidth="1"/>
  </cols>
  <sheetData>
    <row r="1" spans="1:3" x14ac:dyDescent="0.25">
      <c r="A1" s="61" t="s">
        <v>365</v>
      </c>
      <c r="B1" s="61" t="s">
        <v>366</v>
      </c>
      <c r="C1" s="61">
        <v>209200</v>
      </c>
    </row>
    <row r="2" spans="1:3" x14ac:dyDescent="0.25">
      <c r="A2" s="61" t="s">
        <v>367</v>
      </c>
      <c r="B2" s="61" t="s">
        <v>368</v>
      </c>
      <c r="C2" s="61">
        <v>287100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3"/>
  <sheetViews>
    <sheetView workbookViewId="0">
      <selection activeCell="B13" sqref="B13"/>
    </sheetView>
  </sheetViews>
  <sheetFormatPr defaultColWidth="8.7109375" defaultRowHeight="15" x14ac:dyDescent="0.25"/>
  <cols>
    <col min="1" max="1" width="104.85546875" bestFit="1" customWidth="1"/>
    <col min="2" max="2" width="17.85546875" bestFit="1" customWidth="1"/>
    <col min="3" max="3" width="9.85546875" bestFit="1" customWidth="1"/>
  </cols>
  <sheetData>
    <row r="1" spans="1:3" ht="25.5" x14ac:dyDescent="0.25">
      <c r="A1" s="287" t="s">
        <v>353</v>
      </c>
      <c r="B1" s="288"/>
      <c r="C1" s="210" t="s">
        <v>354</v>
      </c>
    </row>
    <row r="2" spans="1:3" x14ac:dyDescent="0.25">
      <c r="A2" s="211" t="s">
        <v>355</v>
      </c>
      <c r="B2" s="212" t="s">
        <v>356</v>
      </c>
      <c r="C2" s="213">
        <v>116000</v>
      </c>
    </row>
    <row r="3" spans="1:3" x14ac:dyDescent="0.25">
      <c r="A3" s="214" t="s">
        <v>357</v>
      </c>
      <c r="B3" s="215" t="s">
        <v>358</v>
      </c>
      <c r="C3" s="216">
        <v>124500</v>
      </c>
    </row>
    <row r="4" spans="1:3" x14ac:dyDescent="0.25">
      <c r="A4" s="217"/>
      <c r="B4" s="212"/>
      <c r="C4" s="218"/>
    </row>
    <row r="5" spans="1:3" ht="15.75" thickBot="1" x14ac:dyDescent="0.3">
      <c r="A5" s="289" t="s">
        <v>359</v>
      </c>
      <c r="B5" s="290"/>
      <c r="C5" s="219"/>
    </row>
    <row r="6" spans="1:3" ht="18" thickBot="1" x14ac:dyDescent="0.3">
      <c r="A6" s="220" t="s">
        <v>360</v>
      </c>
      <c r="B6" s="221"/>
      <c r="C6" s="222"/>
    </row>
    <row r="7" spans="1:3" x14ac:dyDescent="0.25">
      <c r="A7" s="148"/>
      <c r="B7" s="223"/>
      <c r="C7" s="223"/>
    </row>
    <row r="8" spans="1:3" x14ac:dyDescent="0.25">
      <c r="A8" s="224"/>
      <c r="B8" s="223"/>
      <c r="C8" s="223"/>
    </row>
    <row r="9" spans="1:3" ht="18" x14ac:dyDescent="0.25">
      <c r="A9" s="225" t="s">
        <v>361</v>
      </c>
      <c r="B9" s="223"/>
      <c r="C9" s="223"/>
    </row>
    <row r="10" spans="1:3" ht="17.25" x14ac:dyDescent="0.25">
      <c r="A10" s="226" t="s">
        <v>362</v>
      </c>
      <c r="B10" s="223"/>
      <c r="C10" s="223"/>
    </row>
    <row r="11" spans="1:3" x14ac:dyDescent="0.25">
      <c r="A11" s="227" t="s">
        <v>363</v>
      </c>
      <c r="B11" s="212"/>
      <c r="C11" s="212"/>
    </row>
    <row r="12" spans="1:3" x14ac:dyDescent="0.25">
      <c r="A12" s="227" t="s">
        <v>364</v>
      </c>
      <c r="B12" s="148"/>
      <c r="C12" s="148"/>
    </row>
    <row r="13" spans="1:3" x14ac:dyDescent="0.25">
      <c r="A13" s="227"/>
      <c r="B13" s="148"/>
      <c r="C13" s="148"/>
    </row>
  </sheetData>
  <mergeCells count="2">
    <mergeCell ref="A1:B1"/>
    <mergeCell ref="A5:B5"/>
  </mergeCell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3"/>
  <sheetViews>
    <sheetView workbookViewId="0">
      <selection activeCell="D6" sqref="D6"/>
    </sheetView>
  </sheetViews>
  <sheetFormatPr defaultRowHeight="15" x14ac:dyDescent="0.25"/>
  <sheetData>
    <row r="1" spans="1:2" x14ac:dyDescent="0.25">
      <c r="A1">
        <v>2021</v>
      </c>
    </row>
    <row r="2" spans="1:2" x14ac:dyDescent="0.25">
      <c r="A2" t="s">
        <v>9</v>
      </c>
      <c r="B2">
        <v>120251</v>
      </c>
    </row>
    <row r="3" spans="1:2" x14ac:dyDescent="0.25">
      <c r="A3" t="s">
        <v>22</v>
      </c>
      <c r="B3">
        <v>135538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6"/>
  <sheetViews>
    <sheetView tabSelected="1" topLeftCell="A15" workbookViewId="0">
      <selection activeCell="G10" sqref="G10"/>
    </sheetView>
  </sheetViews>
  <sheetFormatPr defaultColWidth="9" defaultRowHeight="19.5" customHeight="1" x14ac:dyDescent="0.25"/>
  <cols>
    <col min="1" max="1" width="40.5703125" bestFit="1" customWidth="1"/>
    <col min="2" max="2" width="39.140625" bestFit="1" customWidth="1"/>
    <col min="3" max="3" width="7.7109375" bestFit="1" customWidth="1"/>
  </cols>
  <sheetData>
    <row r="1" spans="1:3" ht="17.45" customHeight="1" x14ac:dyDescent="0.25">
      <c r="A1" s="164" t="s">
        <v>451</v>
      </c>
    </row>
    <row r="2" spans="1:3" ht="19.5" customHeight="1" x14ac:dyDescent="0.25">
      <c r="A2" s="244" t="s">
        <v>102</v>
      </c>
      <c r="B2" s="244" t="s">
        <v>8</v>
      </c>
      <c r="C2" s="245"/>
    </row>
    <row r="3" spans="1:3" ht="19.5" customHeight="1" x14ac:dyDescent="0.25">
      <c r="A3" s="246" t="s">
        <v>9</v>
      </c>
      <c r="B3" s="246" t="s">
        <v>56</v>
      </c>
      <c r="C3" s="247">
        <v>124462</v>
      </c>
    </row>
    <row r="4" spans="1:3" ht="19.5" customHeight="1" x14ac:dyDescent="0.25">
      <c r="A4" s="246" t="s">
        <v>377</v>
      </c>
      <c r="B4" s="246" t="s">
        <v>378</v>
      </c>
      <c r="C4" s="247">
        <v>141754</v>
      </c>
    </row>
    <row r="5" spans="1:3" ht="19.5" customHeight="1" x14ac:dyDescent="0.25">
      <c r="A5" s="246" t="s">
        <v>379</v>
      </c>
      <c r="B5" s="246" t="s">
        <v>380</v>
      </c>
      <c r="C5" s="247">
        <v>193343</v>
      </c>
    </row>
    <row r="6" spans="1:3" ht="19.5" customHeight="1" x14ac:dyDescent="0.25">
      <c r="A6" s="248" t="s">
        <v>15</v>
      </c>
      <c r="B6" s="248" t="s">
        <v>381</v>
      </c>
      <c r="C6" s="247">
        <v>230438</v>
      </c>
    </row>
    <row r="7" spans="1:3" ht="19.5" customHeight="1" x14ac:dyDescent="0.25">
      <c r="A7" s="246" t="s">
        <v>382</v>
      </c>
      <c r="B7" s="246" t="s">
        <v>383</v>
      </c>
      <c r="C7" s="247">
        <v>191852</v>
      </c>
    </row>
    <row r="8" spans="1:3" ht="19.5" customHeight="1" x14ac:dyDescent="0.25">
      <c r="A8" s="246" t="s">
        <v>384</v>
      </c>
      <c r="B8" s="246" t="s">
        <v>385</v>
      </c>
      <c r="C8" s="247">
        <v>230438</v>
      </c>
    </row>
    <row r="9" spans="1:3" ht="19.5" customHeight="1" x14ac:dyDescent="0.25">
      <c r="A9" s="249" t="s">
        <v>386</v>
      </c>
      <c r="B9" s="250" t="s">
        <v>387</v>
      </c>
      <c r="C9" s="247">
        <v>167623</v>
      </c>
    </row>
    <row r="10" spans="1:3" ht="19.5" customHeight="1" x14ac:dyDescent="0.25">
      <c r="A10" s="249" t="s">
        <v>388</v>
      </c>
      <c r="B10" s="250" t="s">
        <v>389</v>
      </c>
      <c r="C10" s="247">
        <v>167623</v>
      </c>
    </row>
    <row r="11" spans="1:3" ht="19.5" customHeight="1" x14ac:dyDescent="0.25">
      <c r="A11" s="251"/>
      <c r="B11" s="244" t="s">
        <v>19</v>
      </c>
      <c r="C11" s="252"/>
    </row>
    <row r="12" spans="1:3" ht="19.5" customHeight="1" x14ac:dyDescent="0.25">
      <c r="A12" s="253" t="s">
        <v>390</v>
      </c>
      <c r="B12" s="254" t="s">
        <v>19</v>
      </c>
      <c r="C12" s="255">
        <f>98115*(1+1%)</f>
        <v>99096.15</v>
      </c>
    </row>
    <row r="13" spans="1:3" ht="19.5" customHeight="1" x14ac:dyDescent="0.25">
      <c r="A13" s="246" t="s">
        <v>391</v>
      </c>
      <c r="B13" s="254" t="s">
        <v>392</v>
      </c>
      <c r="C13" s="255">
        <f>124688*(1+1%)</f>
        <v>125934.88</v>
      </c>
    </row>
    <row r="14" spans="1:3" ht="19.5" customHeight="1" x14ac:dyDescent="0.25">
      <c r="A14" s="246" t="s">
        <v>393</v>
      </c>
      <c r="B14" s="254" t="s">
        <v>394</v>
      </c>
      <c r="C14" s="247">
        <v>125035</v>
      </c>
    </row>
    <row r="15" spans="1:3" ht="19.5" customHeight="1" x14ac:dyDescent="0.25">
      <c r="A15" s="248" t="s">
        <v>44</v>
      </c>
      <c r="B15" s="256" t="s">
        <v>395</v>
      </c>
      <c r="C15" s="247">
        <v>182412</v>
      </c>
    </row>
    <row r="16" spans="1:3" ht="19.5" customHeight="1" x14ac:dyDescent="0.25">
      <c r="A16" s="248" t="s">
        <v>396</v>
      </c>
      <c r="B16" s="257" t="s">
        <v>397</v>
      </c>
      <c r="C16" s="247">
        <v>241136</v>
      </c>
    </row>
    <row r="17" spans="1:3" ht="19.5" customHeight="1" x14ac:dyDescent="0.25">
      <c r="A17" s="248" t="s">
        <v>398</v>
      </c>
      <c r="B17" s="256" t="s">
        <v>399</v>
      </c>
      <c r="C17" s="247">
        <v>158337</v>
      </c>
    </row>
    <row r="18" spans="1:3" ht="19.5" customHeight="1" x14ac:dyDescent="0.25">
      <c r="A18" s="248" t="s">
        <v>47</v>
      </c>
      <c r="B18" s="256" t="s">
        <v>400</v>
      </c>
      <c r="C18" s="247">
        <v>202957</v>
      </c>
    </row>
    <row r="19" spans="1:3" ht="19.5" customHeight="1" x14ac:dyDescent="0.25">
      <c r="A19" s="248" t="s">
        <v>401</v>
      </c>
      <c r="B19" s="256" t="s">
        <v>402</v>
      </c>
      <c r="C19" s="247">
        <v>240524</v>
      </c>
    </row>
    <row r="20" spans="1:3" ht="19.5" customHeight="1" x14ac:dyDescent="0.25">
      <c r="A20" s="248" t="s">
        <v>49</v>
      </c>
      <c r="B20" s="256" t="s">
        <v>403</v>
      </c>
      <c r="C20" s="247">
        <v>139256</v>
      </c>
    </row>
    <row r="21" spans="1:3" ht="19.5" customHeight="1" x14ac:dyDescent="0.25">
      <c r="A21" s="246" t="s">
        <v>404</v>
      </c>
      <c r="B21" s="254" t="s">
        <v>405</v>
      </c>
      <c r="C21" s="247">
        <v>152222</v>
      </c>
    </row>
    <row r="22" spans="1:3" ht="19.5" customHeight="1" x14ac:dyDescent="0.25">
      <c r="A22" s="246" t="s">
        <v>406</v>
      </c>
      <c r="B22" s="254" t="s">
        <v>407</v>
      </c>
      <c r="C22" s="258">
        <v>172491</v>
      </c>
    </row>
    <row r="23" spans="1:3" ht="19.5" customHeight="1" x14ac:dyDescent="0.25">
      <c r="A23" s="246" t="s">
        <v>408</v>
      </c>
      <c r="B23" s="254" t="s">
        <v>409</v>
      </c>
      <c r="C23" s="258">
        <v>139256</v>
      </c>
    </row>
    <row r="24" spans="1:3" ht="19.5" customHeight="1" x14ac:dyDescent="0.25">
      <c r="A24" s="259" t="s">
        <v>410</v>
      </c>
      <c r="B24" s="260" t="s">
        <v>411</v>
      </c>
      <c r="C24" s="258">
        <v>201752</v>
      </c>
    </row>
    <row r="25" spans="1:3" ht="19.5" customHeight="1" x14ac:dyDescent="0.25">
      <c r="A25" s="246" t="s">
        <v>51</v>
      </c>
      <c r="B25" s="254" t="s">
        <v>412</v>
      </c>
      <c r="C25" s="261">
        <v>180465</v>
      </c>
    </row>
    <row r="26" spans="1:3" ht="19.5" customHeight="1" x14ac:dyDescent="0.25">
      <c r="A26" s="246" t="s">
        <v>413</v>
      </c>
      <c r="B26" s="254" t="s">
        <v>414</v>
      </c>
      <c r="C26" s="261">
        <v>159446</v>
      </c>
    </row>
    <row r="27" spans="1:3" ht="19.5" customHeight="1" x14ac:dyDescent="0.25">
      <c r="A27" s="246" t="s">
        <v>53</v>
      </c>
      <c r="B27" s="254" t="s">
        <v>415</v>
      </c>
      <c r="C27" s="261">
        <v>133183</v>
      </c>
    </row>
    <row r="28" spans="1:3" ht="19.5" customHeight="1" x14ac:dyDescent="0.25">
      <c r="A28" s="246" t="s">
        <v>416</v>
      </c>
      <c r="B28" s="254" t="s">
        <v>417</v>
      </c>
      <c r="C28" s="261">
        <v>142432</v>
      </c>
    </row>
    <row r="29" spans="1:3" ht="19.5" customHeight="1" x14ac:dyDescent="0.25">
      <c r="A29" s="246" t="s">
        <v>418</v>
      </c>
      <c r="B29" s="254" t="s">
        <v>419</v>
      </c>
      <c r="C29" s="261">
        <v>199809</v>
      </c>
    </row>
    <row r="30" spans="1:3" ht="19.5" customHeight="1" x14ac:dyDescent="0.25">
      <c r="A30" s="246" t="s">
        <v>420</v>
      </c>
      <c r="B30" s="262" t="s">
        <v>421</v>
      </c>
      <c r="C30" s="261">
        <v>258532</v>
      </c>
    </row>
    <row r="31" spans="1:3" ht="19.5" customHeight="1" x14ac:dyDescent="0.25">
      <c r="A31" s="246" t="s">
        <v>422</v>
      </c>
      <c r="B31" s="254" t="s">
        <v>423</v>
      </c>
      <c r="C31" s="261">
        <v>175733</v>
      </c>
    </row>
    <row r="32" spans="1:3" ht="19.5" customHeight="1" x14ac:dyDescent="0.25">
      <c r="A32" s="246" t="s">
        <v>424</v>
      </c>
      <c r="B32" s="254" t="s">
        <v>425</v>
      </c>
      <c r="C32" s="261">
        <v>220353</v>
      </c>
    </row>
    <row r="33" spans="1:3" ht="19.5" customHeight="1" x14ac:dyDescent="0.25">
      <c r="A33" s="246" t="s">
        <v>426</v>
      </c>
      <c r="B33" s="254" t="s">
        <v>427</v>
      </c>
      <c r="C33" s="261">
        <v>257920</v>
      </c>
    </row>
    <row r="34" spans="1:3" ht="19.5" customHeight="1" x14ac:dyDescent="0.25">
      <c r="A34" s="246" t="s">
        <v>428</v>
      </c>
      <c r="B34" s="254" t="s">
        <v>429</v>
      </c>
      <c r="C34" s="261">
        <v>156652</v>
      </c>
    </row>
    <row r="35" spans="1:3" ht="19.5" customHeight="1" x14ac:dyDescent="0.25">
      <c r="A35" s="246" t="s">
        <v>430</v>
      </c>
      <c r="B35" s="254" t="s">
        <v>431</v>
      </c>
      <c r="C35" s="261">
        <v>169619</v>
      </c>
    </row>
    <row r="36" spans="1:3" ht="19.5" customHeight="1" x14ac:dyDescent="0.25">
      <c r="A36" s="246" t="s">
        <v>432</v>
      </c>
      <c r="B36" s="254" t="s">
        <v>433</v>
      </c>
      <c r="C36" s="258">
        <v>189887</v>
      </c>
    </row>
    <row r="37" spans="1:3" ht="19.5" customHeight="1" x14ac:dyDescent="0.25">
      <c r="A37" s="246" t="s">
        <v>434</v>
      </c>
      <c r="B37" s="254" t="s">
        <v>435</v>
      </c>
      <c r="C37" s="258">
        <v>156652</v>
      </c>
    </row>
    <row r="38" spans="1:3" ht="19.5" customHeight="1" x14ac:dyDescent="0.25">
      <c r="A38" s="246" t="s">
        <v>436</v>
      </c>
      <c r="B38" s="254" t="s">
        <v>437</v>
      </c>
      <c r="C38" s="258">
        <v>219148</v>
      </c>
    </row>
    <row r="39" spans="1:3" ht="19.5" customHeight="1" x14ac:dyDescent="0.25">
      <c r="A39" s="246" t="s">
        <v>438</v>
      </c>
      <c r="B39" s="254" t="s">
        <v>439</v>
      </c>
      <c r="C39" s="258">
        <v>197861</v>
      </c>
    </row>
    <row r="40" spans="1:3" ht="19.5" customHeight="1" x14ac:dyDescent="0.25">
      <c r="A40" s="246" t="s">
        <v>440</v>
      </c>
      <c r="B40" s="254" t="s">
        <v>441</v>
      </c>
      <c r="C40" s="258">
        <v>176842</v>
      </c>
    </row>
    <row r="41" spans="1:3" ht="19.5" customHeight="1" x14ac:dyDescent="0.25">
      <c r="A41" s="246" t="s">
        <v>442</v>
      </c>
      <c r="B41" s="254" t="s">
        <v>443</v>
      </c>
      <c r="C41" s="258">
        <v>150579</v>
      </c>
    </row>
    <row r="42" spans="1:3" ht="19.5" customHeight="1" x14ac:dyDescent="0.25">
      <c r="A42" s="246" t="s">
        <v>444</v>
      </c>
      <c r="B42" s="254" t="s">
        <v>445</v>
      </c>
      <c r="C42" s="247">
        <v>230438</v>
      </c>
    </row>
    <row r="43" spans="1:3" ht="19.5" customHeight="1" x14ac:dyDescent="0.25">
      <c r="A43" s="246" t="s">
        <v>446</v>
      </c>
      <c r="B43" s="254" t="s">
        <v>447</v>
      </c>
      <c r="C43" s="247">
        <v>191852</v>
      </c>
    </row>
    <row r="44" spans="1:3" ht="19.5" customHeight="1" x14ac:dyDescent="0.25">
      <c r="A44" s="251"/>
      <c r="B44" s="244" t="s">
        <v>21</v>
      </c>
      <c r="C44" s="263"/>
    </row>
    <row r="45" spans="1:3" ht="19.5" customHeight="1" x14ac:dyDescent="0.25">
      <c r="A45" s="264" t="s">
        <v>22</v>
      </c>
      <c r="B45" s="265" t="s">
        <v>448</v>
      </c>
      <c r="C45" s="261">
        <v>139911</v>
      </c>
    </row>
    <row r="46" spans="1:3" ht="19.5" customHeight="1" x14ac:dyDescent="0.25">
      <c r="A46" s="264" t="s">
        <v>449</v>
      </c>
      <c r="B46" s="265" t="s">
        <v>450</v>
      </c>
      <c r="C46" s="261">
        <v>199606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46"/>
  <sheetViews>
    <sheetView workbookViewId="0">
      <selection activeCell="E14" sqref="E14"/>
    </sheetView>
  </sheetViews>
  <sheetFormatPr defaultColWidth="8.85546875" defaultRowHeight="15" x14ac:dyDescent="0.25"/>
  <cols>
    <col min="1" max="1" width="44" style="3" bestFit="1" customWidth="1"/>
    <col min="2" max="2" width="35.42578125" style="3" bestFit="1" customWidth="1"/>
    <col min="3" max="3" width="13" style="3" customWidth="1"/>
    <col min="4" max="16384" width="8.85546875" style="3"/>
  </cols>
  <sheetData>
    <row r="1" spans="1:3" ht="25.5" x14ac:dyDescent="0.25">
      <c r="A1" s="266" t="s">
        <v>102</v>
      </c>
      <c r="B1" s="266" t="s">
        <v>103</v>
      </c>
      <c r="C1" s="267" t="s">
        <v>41</v>
      </c>
    </row>
    <row r="2" spans="1:3" x14ac:dyDescent="0.25">
      <c r="A2" s="268" t="s">
        <v>452</v>
      </c>
      <c r="B2" s="268"/>
      <c r="C2" s="269"/>
    </row>
    <row r="3" spans="1:3" x14ac:dyDescent="0.25">
      <c r="A3" s="270" t="s">
        <v>65</v>
      </c>
      <c r="B3" s="270" t="s">
        <v>453</v>
      </c>
      <c r="C3" s="271">
        <v>199893</v>
      </c>
    </row>
    <row r="4" spans="1:3" x14ac:dyDescent="0.25">
      <c r="A4" s="270" t="s">
        <v>65</v>
      </c>
      <c r="B4" s="270" t="s">
        <v>454</v>
      </c>
      <c r="C4" s="271">
        <v>224707</v>
      </c>
    </row>
    <row r="5" spans="1:3" x14ac:dyDescent="0.25">
      <c r="A5" s="270" t="s">
        <v>65</v>
      </c>
      <c r="B5" s="270" t="s">
        <v>455</v>
      </c>
      <c r="C5" s="271">
        <v>264782</v>
      </c>
    </row>
    <row r="6" spans="1:3" x14ac:dyDescent="0.25">
      <c r="A6" s="270" t="s">
        <v>65</v>
      </c>
      <c r="B6" s="270" t="s">
        <v>456</v>
      </c>
      <c r="C6" s="271">
        <v>426937</v>
      </c>
    </row>
    <row r="7" spans="1:3" x14ac:dyDescent="0.25">
      <c r="A7" s="270" t="s">
        <v>457</v>
      </c>
      <c r="B7" s="270" t="s">
        <v>458</v>
      </c>
      <c r="C7" s="271">
        <v>211543</v>
      </c>
    </row>
    <row r="8" spans="1:3" x14ac:dyDescent="0.25">
      <c r="A8" s="270" t="s">
        <v>457</v>
      </c>
      <c r="B8" s="270" t="s">
        <v>459</v>
      </c>
      <c r="C8" s="271">
        <v>236357</v>
      </c>
    </row>
    <row r="9" spans="1:3" x14ac:dyDescent="0.25">
      <c r="A9" s="270" t="s">
        <v>457</v>
      </c>
      <c r="B9" s="270" t="s">
        <v>460</v>
      </c>
      <c r="C9" s="271">
        <v>276432</v>
      </c>
    </row>
    <row r="10" spans="1:3" x14ac:dyDescent="0.25">
      <c r="A10" s="270" t="s">
        <v>457</v>
      </c>
      <c r="B10" s="270" t="s">
        <v>461</v>
      </c>
      <c r="C10" s="271">
        <v>438587</v>
      </c>
    </row>
    <row r="11" spans="1:3" x14ac:dyDescent="0.25">
      <c r="A11" s="270" t="s">
        <v>77</v>
      </c>
      <c r="B11" s="270" t="s">
        <v>462</v>
      </c>
      <c r="C11" s="271">
        <v>219007</v>
      </c>
    </row>
    <row r="12" spans="1:3" x14ac:dyDescent="0.25">
      <c r="A12" s="270" t="s">
        <v>77</v>
      </c>
      <c r="B12" s="270" t="s">
        <v>463</v>
      </c>
      <c r="C12" s="271">
        <v>243821</v>
      </c>
    </row>
    <row r="13" spans="1:3" x14ac:dyDescent="0.25">
      <c r="A13" s="270" t="s">
        <v>77</v>
      </c>
      <c r="B13" s="270" t="s">
        <v>464</v>
      </c>
      <c r="C13" s="271">
        <v>283896</v>
      </c>
    </row>
    <row r="14" spans="1:3" x14ac:dyDescent="0.25">
      <c r="A14" s="270" t="s">
        <v>77</v>
      </c>
      <c r="B14" s="270" t="s">
        <v>465</v>
      </c>
      <c r="C14" s="271">
        <v>446050</v>
      </c>
    </row>
    <row r="15" spans="1:3" x14ac:dyDescent="0.25">
      <c r="A15" s="270" t="s">
        <v>193</v>
      </c>
      <c r="B15" s="270" t="s">
        <v>466</v>
      </c>
      <c r="C15" s="271">
        <v>256885</v>
      </c>
    </row>
    <row r="16" spans="1:3" x14ac:dyDescent="0.25">
      <c r="A16" s="270" t="s">
        <v>193</v>
      </c>
      <c r="B16" s="270" t="s">
        <v>467</v>
      </c>
      <c r="C16" s="271">
        <v>281699</v>
      </c>
    </row>
    <row r="17" spans="1:3" x14ac:dyDescent="0.25">
      <c r="A17" s="270" t="s">
        <v>193</v>
      </c>
      <c r="B17" s="270" t="s">
        <v>468</v>
      </c>
      <c r="C17" s="271">
        <v>321774</v>
      </c>
    </row>
    <row r="18" spans="1:3" x14ac:dyDescent="0.25">
      <c r="A18" s="270" t="s">
        <v>193</v>
      </c>
      <c r="B18" s="270" t="s">
        <v>469</v>
      </c>
      <c r="C18" s="271">
        <v>483929</v>
      </c>
    </row>
    <row r="19" spans="1:3" x14ac:dyDescent="0.25">
      <c r="A19" s="270" t="s">
        <v>71</v>
      </c>
      <c r="B19" s="270" t="s">
        <v>470</v>
      </c>
      <c r="C19" s="271">
        <v>212299</v>
      </c>
    </row>
    <row r="20" spans="1:3" x14ac:dyDescent="0.25">
      <c r="A20" s="270" t="s">
        <v>71</v>
      </c>
      <c r="B20" s="270" t="s">
        <v>471</v>
      </c>
      <c r="C20" s="271">
        <v>237113</v>
      </c>
    </row>
    <row r="21" spans="1:3" x14ac:dyDescent="0.25">
      <c r="A21" s="270" t="s">
        <v>71</v>
      </c>
      <c r="B21" s="270" t="s">
        <v>472</v>
      </c>
      <c r="C21" s="271">
        <v>277188</v>
      </c>
    </row>
    <row r="22" spans="1:3" x14ac:dyDescent="0.25">
      <c r="A22" s="270" t="s">
        <v>71</v>
      </c>
      <c r="B22" s="270" t="s">
        <v>473</v>
      </c>
      <c r="C22" s="271">
        <v>439342</v>
      </c>
    </row>
    <row r="23" spans="1:3" x14ac:dyDescent="0.25">
      <c r="A23" s="270" t="s">
        <v>195</v>
      </c>
      <c r="B23" s="270" t="s">
        <v>474</v>
      </c>
      <c r="C23" s="271">
        <v>236715</v>
      </c>
    </row>
    <row r="24" spans="1:3" x14ac:dyDescent="0.25">
      <c r="A24" s="270" t="s">
        <v>195</v>
      </c>
      <c r="B24" s="270" t="s">
        <v>475</v>
      </c>
      <c r="C24" s="271">
        <v>261529</v>
      </c>
    </row>
    <row r="25" spans="1:3" x14ac:dyDescent="0.25">
      <c r="A25" s="270" t="s">
        <v>195</v>
      </c>
      <c r="B25" s="270" t="s">
        <v>476</v>
      </c>
      <c r="C25" s="271">
        <v>301604</v>
      </c>
    </row>
    <row r="26" spans="1:3" x14ac:dyDescent="0.25">
      <c r="A26" s="270" t="s">
        <v>195</v>
      </c>
      <c r="B26" s="270" t="s">
        <v>477</v>
      </c>
      <c r="C26" s="271">
        <v>463759</v>
      </c>
    </row>
    <row r="27" spans="1:3" x14ac:dyDescent="0.25">
      <c r="A27" s="270" t="s">
        <v>83</v>
      </c>
      <c r="B27" s="270" t="s">
        <v>478</v>
      </c>
      <c r="C27" s="271">
        <v>194647</v>
      </c>
    </row>
    <row r="28" spans="1:3" x14ac:dyDescent="0.25">
      <c r="A28" s="270" t="s">
        <v>83</v>
      </c>
      <c r="B28" s="270" t="s">
        <v>479</v>
      </c>
      <c r="C28" s="271">
        <v>219462</v>
      </c>
    </row>
    <row r="29" spans="1:3" x14ac:dyDescent="0.25">
      <c r="A29" s="270" t="s">
        <v>83</v>
      </c>
      <c r="B29" s="270" t="s">
        <v>480</v>
      </c>
      <c r="C29" s="271">
        <v>259537</v>
      </c>
    </row>
    <row r="30" spans="1:3" x14ac:dyDescent="0.25">
      <c r="A30" s="270" t="s">
        <v>83</v>
      </c>
      <c r="B30" s="270" t="s">
        <v>481</v>
      </c>
      <c r="C30" s="271">
        <v>421691</v>
      </c>
    </row>
    <row r="31" spans="1:3" x14ac:dyDescent="0.25">
      <c r="A31" s="270" t="s">
        <v>482</v>
      </c>
      <c r="B31" s="270" t="s">
        <v>483</v>
      </c>
      <c r="C31" s="271">
        <v>186122</v>
      </c>
    </row>
    <row r="32" spans="1:3" x14ac:dyDescent="0.25">
      <c r="A32" s="270" t="s">
        <v>482</v>
      </c>
      <c r="B32" s="270" t="s">
        <v>484</v>
      </c>
      <c r="C32" s="271">
        <v>210936</v>
      </c>
    </row>
    <row r="33" spans="1:3" x14ac:dyDescent="0.25">
      <c r="A33" s="270" t="s">
        <v>482</v>
      </c>
      <c r="B33" s="270" t="s">
        <v>485</v>
      </c>
      <c r="C33" s="271">
        <v>251011</v>
      </c>
    </row>
    <row r="34" spans="1:3" x14ac:dyDescent="0.25">
      <c r="A34" s="270" t="s">
        <v>482</v>
      </c>
      <c r="B34" s="270" t="s">
        <v>486</v>
      </c>
      <c r="C34" s="271">
        <v>413166</v>
      </c>
    </row>
    <row r="35" spans="1:3" x14ac:dyDescent="0.25">
      <c r="A35" s="270" t="s">
        <v>367</v>
      </c>
      <c r="B35" s="270" t="s">
        <v>487</v>
      </c>
      <c r="C35" s="271">
        <v>259917</v>
      </c>
    </row>
    <row r="36" spans="1:3" x14ac:dyDescent="0.25">
      <c r="A36" s="270" t="s">
        <v>367</v>
      </c>
      <c r="B36" s="270" t="s">
        <v>488</v>
      </c>
      <c r="C36" s="271">
        <v>284731</v>
      </c>
    </row>
    <row r="37" spans="1:3" x14ac:dyDescent="0.25">
      <c r="A37" s="270" t="s">
        <v>367</v>
      </c>
      <c r="B37" s="270" t="s">
        <v>489</v>
      </c>
      <c r="C37" s="271">
        <v>324806</v>
      </c>
    </row>
    <row r="38" spans="1:3" x14ac:dyDescent="0.25">
      <c r="A38" s="270" t="s">
        <v>367</v>
      </c>
      <c r="B38" s="270" t="s">
        <v>490</v>
      </c>
      <c r="C38" s="271">
        <v>486961</v>
      </c>
    </row>
    <row r="39" spans="1:3" x14ac:dyDescent="0.25">
      <c r="A39" s="268" t="s">
        <v>491</v>
      </c>
      <c r="B39" s="268"/>
      <c r="C39" s="269"/>
    </row>
    <row r="40" spans="1:3" x14ac:dyDescent="0.25">
      <c r="A40" s="270" t="s">
        <v>89</v>
      </c>
      <c r="B40" s="270" t="s">
        <v>492</v>
      </c>
      <c r="C40" s="271">
        <v>264307</v>
      </c>
    </row>
    <row r="41" spans="1:3" x14ac:dyDescent="0.25">
      <c r="A41" s="270" t="s">
        <v>89</v>
      </c>
      <c r="B41" s="270" t="s">
        <v>493</v>
      </c>
      <c r="C41" s="271">
        <v>291297</v>
      </c>
    </row>
    <row r="42" spans="1:3" x14ac:dyDescent="0.25">
      <c r="A42" s="270" t="s">
        <v>89</v>
      </c>
      <c r="B42" s="270" t="s">
        <v>494</v>
      </c>
      <c r="C42" s="271">
        <v>345734</v>
      </c>
    </row>
    <row r="43" spans="1:3" x14ac:dyDescent="0.25">
      <c r="A43" s="270" t="s">
        <v>89</v>
      </c>
      <c r="B43" s="270" t="s">
        <v>495</v>
      </c>
      <c r="C43" s="271">
        <v>521598</v>
      </c>
    </row>
    <row r="44" spans="1:3" x14ac:dyDescent="0.25">
      <c r="A44" s="270"/>
      <c r="B44" s="270"/>
      <c r="C44" s="271"/>
    </row>
    <row r="45" spans="1:3" x14ac:dyDescent="0.25">
      <c r="A45" s="148"/>
      <c r="B45" s="148"/>
      <c r="C45" s="148"/>
    </row>
    <row r="46" spans="1:3" x14ac:dyDescent="0.25">
      <c r="A46" s="272"/>
      <c r="B46" s="148"/>
      <c r="C46" s="148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1"/>
  <sheetViews>
    <sheetView workbookViewId="0">
      <selection activeCell="D6" sqref="D6"/>
    </sheetView>
  </sheetViews>
  <sheetFormatPr defaultColWidth="9.7109375" defaultRowHeight="15" x14ac:dyDescent="0.25"/>
  <cols>
    <col min="1" max="1" width="45.42578125" style="3" customWidth="1"/>
    <col min="2" max="2" width="17.85546875" style="3" customWidth="1"/>
  </cols>
  <sheetData>
    <row r="1" spans="1:2" x14ac:dyDescent="0.25">
      <c r="A1" s="291" t="s">
        <v>152</v>
      </c>
      <c r="B1" s="292"/>
    </row>
    <row r="2" spans="1:2" ht="15.75" thickBot="1" x14ac:dyDescent="0.3">
      <c r="A2" s="293"/>
      <c r="B2" s="294"/>
    </row>
    <row r="3" spans="1:2" ht="15.75" thickBot="1" x14ac:dyDescent="0.3">
      <c r="A3" s="93" t="s">
        <v>141</v>
      </c>
      <c r="B3" s="94">
        <v>140900</v>
      </c>
    </row>
    <row r="4" spans="1:2" ht="30.75" thickBot="1" x14ac:dyDescent="0.3">
      <c r="A4" s="93" t="s">
        <v>142</v>
      </c>
      <c r="B4" s="95" t="s">
        <v>143</v>
      </c>
    </row>
    <row r="5" spans="1:2" ht="15.75" thickBot="1" x14ac:dyDescent="0.3">
      <c r="A5" s="93" t="s">
        <v>144</v>
      </c>
      <c r="B5" s="94">
        <v>140900</v>
      </c>
    </row>
    <row r="6" spans="1:2" ht="30.75" thickBot="1" x14ac:dyDescent="0.3">
      <c r="A6" s="93" t="s">
        <v>145</v>
      </c>
      <c r="B6" s="95" t="s">
        <v>146</v>
      </c>
    </row>
    <row r="7" spans="1:2" ht="15.75" thickBot="1" x14ac:dyDescent="0.3">
      <c r="A7" s="93" t="s">
        <v>147</v>
      </c>
      <c r="B7" s="94">
        <v>125000</v>
      </c>
    </row>
    <row r="8" spans="1:2" ht="15.75" thickBot="1" x14ac:dyDescent="0.3">
      <c r="A8" s="93" t="s">
        <v>148</v>
      </c>
      <c r="B8" s="94">
        <v>187000</v>
      </c>
    </row>
    <row r="9" spans="1:2" ht="15.75" thickBot="1" x14ac:dyDescent="0.3">
      <c r="A9" s="93" t="s">
        <v>149</v>
      </c>
      <c r="B9" s="94">
        <v>210000</v>
      </c>
    </row>
    <row r="10" spans="1:2" ht="15.75" thickBot="1" x14ac:dyDescent="0.3">
      <c r="A10" s="93" t="s">
        <v>150</v>
      </c>
      <c r="B10" s="94">
        <v>153000</v>
      </c>
    </row>
    <row r="11" spans="1:2" ht="15.75" thickBot="1" x14ac:dyDescent="0.3">
      <c r="A11" s="93" t="s">
        <v>151</v>
      </c>
      <c r="B11" s="94">
        <v>134000</v>
      </c>
    </row>
  </sheetData>
  <mergeCells count="1">
    <mergeCell ref="A1:B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topLeftCell="A2" workbookViewId="0">
      <selection activeCell="A13" sqref="A13"/>
    </sheetView>
  </sheetViews>
  <sheetFormatPr defaultColWidth="17.140625" defaultRowHeight="12" customHeight="1" x14ac:dyDescent="0.25"/>
  <sheetData>
    <row r="1" spans="1:3" ht="12" hidden="1" customHeight="1" x14ac:dyDescent="0.25">
      <c r="A1" s="6"/>
      <c r="B1" s="4"/>
    </row>
    <row r="2" spans="1:3" ht="35.1" customHeight="1" x14ac:dyDescent="0.3">
      <c r="A2" s="89" t="s">
        <v>209</v>
      </c>
      <c r="B2" s="96"/>
      <c r="C2" s="7" t="s">
        <v>210</v>
      </c>
    </row>
    <row r="3" spans="1:3" ht="12" customHeight="1" x14ac:dyDescent="0.25">
      <c r="A3" s="96"/>
      <c r="B3" s="96"/>
      <c r="C3" s="96"/>
    </row>
    <row r="4" spans="1:3" ht="12" customHeight="1" x14ac:dyDescent="0.25">
      <c r="A4" s="121" t="s">
        <v>211</v>
      </c>
      <c r="B4" s="121"/>
      <c r="C4" s="122"/>
    </row>
    <row r="5" spans="1:3" ht="12" customHeight="1" x14ac:dyDescent="0.25">
      <c r="A5" s="88" t="s">
        <v>195</v>
      </c>
      <c r="B5" s="96"/>
      <c r="C5" s="88">
        <v>310878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31"/>
  <sheetViews>
    <sheetView workbookViewId="0">
      <selection activeCell="F14" sqref="F14"/>
    </sheetView>
  </sheetViews>
  <sheetFormatPr defaultColWidth="8.7109375" defaultRowHeight="21.95" customHeight="1" x14ac:dyDescent="0.25"/>
  <cols>
    <col min="1" max="1" width="48.85546875" style="148" customWidth="1"/>
    <col min="2" max="2" width="20.140625" style="148" customWidth="1"/>
    <col min="3" max="3" width="15" style="148" customWidth="1"/>
    <col min="4" max="4" width="9.5703125" style="148" bestFit="1" customWidth="1"/>
    <col min="5" max="16384" width="8.7109375" style="148"/>
  </cols>
  <sheetData>
    <row r="1" spans="1:11" ht="15.75" thickBot="1" x14ac:dyDescent="0.3">
      <c r="A1" s="164" t="s">
        <v>319</v>
      </c>
    </row>
    <row r="2" spans="1:11" ht="57.75" customHeight="1" thickBot="1" x14ac:dyDescent="0.35">
      <c r="A2" s="167" t="s">
        <v>320</v>
      </c>
      <c r="B2" s="168"/>
      <c r="C2" s="169"/>
    </row>
    <row r="3" spans="1:11" ht="29.25" customHeight="1" x14ac:dyDescent="0.3">
      <c r="A3" s="170" t="s">
        <v>321</v>
      </c>
      <c r="B3" s="171"/>
      <c r="C3" s="172"/>
    </row>
    <row r="4" spans="1:11" ht="18.75" x14ac:dyDescent="0.3">
      <c r="A4" s="173" t="s">
        <v>322</v>
      </c>
      <c r="B4" s="174" t="s">
        <v>323</v>
      </c>
      <c r="C4" s="175" t="s">
        <v>324</v>
      </c>
    </row>
    <row r="5" spans="1:11" ht="15.75" x14ac:dyDescent="0.25">
      <c r="A5" s="176" t="s">
        <v>325</v>
      </c>
      <c r="B5" s="177">
        <f>C5/2</f>
        <v>61966</v>
      </c>
      <c r="C5" s="178">
        <v>123932</v>
      </c>
    </row>
    <row r="6" spans="1:11" ht="18.75" x14ac:dyDescent="0.3">
      <c r="A6" s="176" t="s">
        <v>326</v>
      </c>
      <c r="B6" s="179">
        <f>C6/2</f>
        <v>75750</v>
      </c>
      <c r="C6" s="178">
        <v>151500</v>
      </c>
    </row>
    <row r="7" spans="1:11" ht="15.75" x14ac:dyDescent="0.25">
      <c r="A7" s="176" t="s">
        <v>327</v>
      </c>
      <c r="B7" s="177">
        <f>C7/2</f>
        <v>107541.5</v>
      </c>
      <c r="C7" s="178">
        <v>215083</v>
      </c>
    </row>
    <row r="8" spans="1:11" ht="15.75" x14ac:dyDescent="0.25">
      <c r="A8" s="176"/>
      <c r="B8" s="177"/>
      <c r="C8" s="178"/>
    </row>
    <row r="9" spans="1:11" ht="15.75" x14ac:dyDescent="0.25">
      <c r="A9" s="180" t="s">
        <v>328</v>
      </c>
      <c r="B9" s="177"/>
      <c r="C9" s="178"/>
    </row>
    <row r="10" spans="1:11" ht="15.75" x14ac:dyDescent="0.25">
      <c r="A10" s="176" t="s">
        <v>329</v>
      </c>
      <c r="B10" s="177">
        <f t="shared" ref="B10:B21" si="0">C10/2</f>
        <v>46647.5</v>
      </c>
      <c r="C10" s="178">
        <v>93295</v>
      </c>
    </row>
    <row r="11" spans="1:11" ht="15.75" x14ac:dyDescent="0.25">
      <c r="A11" s="176" t="s">
        <v>330</v>
      </c>
      <c r="B11" s="177">
        <f t="shared" si="0"/>
        <v>62921.5</v>
      </c>
      <c r="C11" s="178">
        <v>125843</v>
      </c>
    </row>
    <row r="12" spans="1:11" ht="15.75" x14ac:dyDescent="0.25">
      <c r="A12" s="176" t="s">
        <v>331</v>
      </c>
      <c r="B12" s="177">
        <f t="shared" si="0"/>
        <v>60391.5</v>
      </c>
      <c r="C12" s="178">
        <v>120783</v>
      </c>
    </row>
    <row r="13" spans="1:11" ht="15.75" x14ac:dyDescent="0.25">
      <c r="A13" s="176" t="s">
        <v>332</v>
      </c>
      <c r="B13" s="177">
        <f t="shared" si="0"/>
        <v>73275</v>
      </c>
      <c r="C13" s="178">
        <v>146550</v>
      </c>
    </row>
    <row r="14" spans="1:11" ht="15.75" x14ac:dyDescent="0.25">
      <c r="A14" s="176" t="s">
        <v>333</v>
      </c>
      <c r="B14" s="177">
        <f t="shared" si="0"/>
        <v>48594.5</v>
      </c>
      <c r="C14" s="178">
        <v>97189</v>
      </c>
    </row>
    <row r="15" spans="1:11" ht="15.75" x14ac:dyDescent="0.25">
      <c r="A15" s="176" t="s">
        <v>334</v>
      </c>
      <c r="B15" s="177">
        <f t="shared" si="0"/>
        <v>59224</v>
      </c>
      <c r="C15" s="178">
        <v>118448</v>
      </c>
      <c r="E15" s="181"/>
      <c r="F15" s="182"/>
      <c r="H15" s="183"/>
      <c r="I15" s="183"/>
      <c r="J15" s="183"/>
      <c r="K15" s="183"/>
    </row>
    <row r="16" spans="1:11" ht="15.75" x14ac:dyDescent="0.25">
      <c r="A16" s="176" t="s">
        <v>335</v>
      </c>
      <c r="B16" s="177">
        <f t="shared" si="0"/>
        <v>48728.5</v>
      </c>
      <c r="C16" s="178">
        <v>97457</v>
      </c>
    </row>
    <row r="17" spans="1:4" ht="15.75" x14ac:dyDescent="0.25">
      <c r="A17" s="176" t="s">
        <v>336</v>
      </c>
      <c r="B17" s="177">
        <f t="shared" si="0"/>
        <v>76507</v>
      </c>
      <c r="C17" s="178">
        <v>153014</v>
      </c>
    </row>
    <row r="18" spans="1:4" ht="15.75" x14ac:dyDescent="0.25">
      <c r="A18" s="176" t="s">
        <v>337</v>
      </c>
      <c r="B18" s="177">
        <f t="shared" si="0"/>
        <v>88605.5</v>
      </c>
      <c r="C18" s="178">
        <v>177211</v>
      </c>
    </row>
    <row r="19" spans="1:4" ht="15.75" x14ac:dyDescent="0.25">
      <c r="A19" s="176" t="s">
        <v>338</v>
      </c>
      <c r="B19" s="177">
        <f t="shared" si="0"/>
        <v>69164</v>
      </c>
      <c r="C19" s="178">
        <v>138328</v>
      </c>
    </row>
    <row r="20" spans="1:4" ht="15.75" x14ac:dyDescent="0.25">
      <c r="A20" s="176" t="s">
        <v>339</v>
      </c>
      <c r="B20" s="177">
        <f t="shared" si="0"/>
        <v>61086</v>
      </c>
      <c r="C20" s="178">
        <v>122172</v>
      </c>
    </row>
    <row r="21" spans="1:4" ht="16.5" thickBot="1" x14ac:dyDescent="0.3">
      <c r="A21" s="184" t="s">
        <v>340</v>
      </c>
      <c r="B21" s="185">
        <f t="shared" si="0"/>
        <v>48762.5</v>
      </c>
      <c r="C21" s="186">
        <v>97525</v>
      </c>
    </row>
    <row r="23" spans="1:4" ht="15" x14ac:dyDescent="0.25">
      <c r="A23" s="164" t="s">
        <v>341</v>
      </c>
    </row>
    <row r="24" spans="1:4" ht="16.5" thickBot="1" x14ac:dyDescent="0.3">
      <c r="A24" s="187" t="s">
        <v>342</v>
      </c>
    </row>
    <row r="25" spans="1:4" ht="15.75" thickBot="1" x14ac:dyDescent="0.3">
      <c r="A25" s="188" t="s">
        <v>0</v>
      </c>
      <c r="B25" s="189"/>
      <c r="C25" s="189"/>
      <c r="D25" s="190"/>
    </row>
    <row r="26" spans="1:4" ht="15" x14ac:dyDescent="0.25">
      <c r="A26" s="191"/>
      <c r="B26" s="192" t="s">
        <v>343</v>
      </c>
      <c r="C26" s="193" t="s">
        <v>344</v>
      </c>
      <c r="D26" s="194"/>
    </row>
    <row r="27" spans="1:4" ht="15" x14ac:dyDescent="0.25">
      <c r="A27" s="191"/>
      <c r="B27" s="192" t="s">
        <v>345</v>
      </c>
      <c r="C27" s="193" t="s">
        <v>346</v>
      </c>
      <c r="D27" s="195" t="s">
        <v>347</v>
      </c>
    </row>
    <row r="28" spans="1:4" ht="15" x14ac:dyDescent="0.25">
      <c r="A28" s="196"/>
      <c r="B28" s="197">
        <v>2021</v>
      </c>
      <c r="C28" s="198" t="s">
        <v>348</v>
      </c>
      <c r="D28" s="199" t="s">
        <v>349</v>
      </c>
    </row>
    <row r="29" spans="1:4" ht="15" x14ac:dyDescent="0.25">
      <c r="A29" s="200" t="s">
        <v>350</v>
      </c>
      <c r="B29" s="201">
        <v>193816.90000000002</v>
      </c>
      <c r="C29" s="202">
        <v>59029.100000000006</v>
      </c>
      <c r="D29" s="203">
        <v>252846.00000000003</v>
      </c>
    </row>
    <row r="30" spans="1:4" ht="15" x14ac:dyDescent="0.25">
      <c r="A30" s="200" t="s">
        <v>351</v>
      </c>
      <c r="B30" s="204">
        <v>268698.90000000002</v>
      </c>
      <c r="C30" s="202">
        <v>59029.100000000006</v>
      </c>
      <c r="D30" s="205">
        <v>327728</v>
      </c>
    </row>
    <row r="31" spans="1:4" ht="15.75" thickBot="1" x14ac:dyDescent="0.3">
      <c r="A31" s="206" t="s">
        <v>352</v>
      </c>
      <c r="B31" s="207">
        <v>472928.9</v>
      </c>
      <c r="C31" s="208">
        <v>59029.100000000006</v>
      </c>
      <c r="D31" s="209">
        <v>531958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24"/>
  <sheetViews>
    <sheetView workbookViewId="0">
      <selection activeCell="F13" sqref="F13"/>
    </sheetView>
  </sheetViews>
  <sheetFormatPr defaultColWidth="9.85546875" defaultRowHeight="23.1" customHeight="1" x14ac:dyDescent="0.25"/>
  <cols>
    <col min="1" max="1" width="58.140625" bestFit="1" customWidth="1"/>
    <col min="2" max="2" width="45.85546875" bestFit="1" customWidth="1"/>
    <col min="3" max="3" width="13.85546875" bestFit="1" customWidth="1"/>
  </cols>
  <sheetData>
    <row r="1" spans="1:4" ht="23.1" customHeight="1" x14ac:dyDescent="0.25">
      <c r="A1" s="64" t="s">
        <v>119</v>
      </c>
      <c r="B1" s="64"/>
      <c r="C1" s="65"/>
      <c r="D1" s="3"/>
    </row>
    <row r="2" spans="1:4" ht="23.1" customHeight="1" x14ac:dyDescent="0.25">
      <c r="A2" s="66" t="s">
        <v>102</v>
      </c>
      <c r="B2" s="66" t="s">
        <v>103</v>
      </c>
      <c r="C2" s="67" t="s">
        <v>113</v>
      </c>
      <c r="D2" s="3"/>
    </row>
    <row r="3" spans="1:4" ht="23.1" customHeight="1" x14ac:dyDescent="0.25">
      <c r="A3" s="68" t="s">
        <v>9</v>
      </c>
      <c r="B3" s="68" t="s">
        <v>8</v>
      </c>
      <c r="C3" s="69">
        <v>128344</v>
      </c>
      <c r="D3" s="3"/>
    </row>
    <row r="4" spans="1:4" ht="23.1" customHeight="1" x14ac:dyDescent="0.25">
      <c r="A4" s="68" t="s">
        <v>114</v>
      </c>
      <c r="B4" s="70" t="s">
        <v>115</v>
      </c>
      <c r="C4" s="69">
        <v>234134</v>
      </c>
      <c r="D4" s="3"/>
    </row>
    <row r="5" spans="1:4" ht="23.1" customHeight="1" x14ac:dyDescent="0.25">
      <c r="A5" s="68" t="s">
        <v>22</v>
      </c>
      <c r="B5" s="68" t="s">
        <v>21</v>
      </c>
      <c r="C5" s="69">
        <v>125129</v>
      </c>
      <c r="D5" s="3"/>
    </row>
    <row r="6" spans="1:4" ht="23.1" customHeight="1" x14ac:dyDescent="0.25">
      <c r="A6" s="68" t="s">
        <v>20</v>
      </c>
      <c r="B6" s="68" t="s">
        <v>19</v>
      </c>
      <c r="C6" s="69">
        <v>128344</v>
      </c>
      <c r="D6" s="3"/>
    </row>
    <row r="7" spans="1:4" ht="23.1" customHeight="1" x14ac:dyDescent="0.25">
      <c r="A7" s="68" t="s">
        <v>116</v>
      </c>
      <c r="B7" s="70" t="s">
        <v>117</v>
      </c>
      <c r="C7" s="69">
        <v>144388</v>
      </c>
      <c r="D7" s="3"/>
    </row>
    <row r="8" spans="1:4" ht="23.1" customHeight="1" x14ac:dyDescent="0.25">
      <c r="A8" s="295" t="s">
        <v>118</v>
      </c>
      <c r="B8" s="295"/>
      <c r="C8" s="295"/>
      <c r="D8" s="3"/>
    </row>
    <row r="9" spans="1:4" ht="23.1" customHeight="1" x14ac:dyDescent="0.25">
      <c r="A9" s="71"/>
      <c r="B9" s="73"/>
      <c r="C9" s="75"/>
      <c r="D9" s="3"/>
    </row>
    <row r="10" spans="1:4" ht="23.1" customHeight="1" x14ac:dyDescent="0.25">
      <c r="A10" s="71"/>
      <c r="B10" s="71"/>
      <c r="C10" s="72"/>
      <c r="D10" s="3"/>
    </row>
    <row r="11" spans="1:4" ht="23.1" customHeight="1" x14ac:dyDescent="0.25">
      <c r="A11" s="71"/>
      <c r="B11" s="71"/>
      <c r="C11" s="72"/>
      <c r="D11" s="3"/>
    </row>
    <row r="12" spans="1:4" ht="23.1" customHeight="1" x14ac:dyDescent="0.25">
      <c r="A12" s="71"/>
      <c r="B12" s="71"/>
      <c r="C12" s="72"/>
      <c r="D12" s="3"/>
    </row>
    <row r="13" spans="1:4" ht="23.1" customHeight="1" x14ac:dyDescent="0.25">
      <c r="A13" s="64" t="s">
        <v>112</v>
      </c>
      <c r="B13" s="64"/>
      <c r="C13" s="65"/>
      <c r="D13" s="3"/>
    </row>
    <row r="14" spans="1:4" ht="23.1" customHeight="1" x14ac:dyDescent="0.25">
      <c r="A14" s="66" t="s">
        <v>102</v>
      </c>
      <c r="B14" s="66" t="s">
        <v>103</v>
      </c>
      <c r="C14" s="67" t="s">
        <v>113</v>
      </c>
      <c r="D14" s="3"/>
    </row>
    <row r="15" spans="1:4" ht="23.1" customHeight="1" x14ac:dyDescent="0.25">
      <c r="A15" s="68" t="s">
        <v>83</v>
      </c>
      <c r="B15" s="68" t="s">
        <v>104</v>
      </c>
      <c r="C15" s="69">
        <v>300243</v>
      </c>
      <c r="D15" s="3"/>
    </row>
    <row r="16" spans="1:4" ht="23.1" customHeight="1" x14ac:dyDescent="0.25">
      <c r="A16" s="68" t="s">
        <v>77</v>
      </c>
      <c r="B16" s="70" t="s">
        <v>105</v>
      </c>
      <c r="C16" s="69">
        <v>328506</v>
      </c>
      <c r="D16" s="3"/>
    </row>
    <row r="17" spans="1:4" ht="23.1" customHeight="1" x14ac:dyDescent="0.25">
      <c r="A17" s="68" t="s">
        <v>89</v>
      </c>
      <c r="B17" s="68" t="s">
        <v>106</v>
      </c>
      <c r="C17" s="69">
        <v>369051</v>
      </c>
      <c r="D17" s="3"/>
    </row>
    <row r="18" spans="1:4" ht="23.1" customHeight="1" x14ac:dyDescent="0.25">
      <c r="A18" s="68" t="s">
        <v>89</v>
      </c>
      <c r="B18" s="68" t="s">
        <v>107</v>
      </c>
      <c r="C18" s="69">
        <v>396185</v>
      </c>
      <c r="D18" s="3"/>
    </row>
    <row r="19" spans="1:4" ht="23.1" customHeight="1" x14ac:dyDescent="0.25">
      <c r="A19" s="68" t="s">
        <v>89</v>
      </c>
      <c r="B19" s="68" t="s">
        <v>108</v>
      </c>
      <c r="C19" s="69">
        <v>452713</v>
      </c>
      <c r="D19" s="3"/>
    </row>
    <row r="20" spans="1:4" ht="23.1" customHeight="1" x14ac:dyDescent="0.25">
      <c r="A20" s="68" t="s">
        <v>89</v>
      </c>
      <c r="B20" s="68" t="s">
        <v>109</v>
      </c>
      <c r="C20" s="69">
        <v>570217</v>
      </c>
      <c r="D20" s="3"/>
    </row>
    <row r="21" spans="1:4" ht="23.1" customHeight="1" x14ac:dyDescent="0.25">
      <c r="A21" s="71"/>
      <c r="B21" s="71"/>
      <c r="C21" s="72"/>
      <c r="D21" s="3"/>
    </row>
    <row r="22" spans="1:4" ht="23.1" customHeight="1" x14ac:dyDescent="0.25">
      <c r="A22" s="296" t="s">
        <v>110</v>
      </c>
      <c r="B22" s="296"/>
      <c r="C22" s="296"/>
      <c r="D22" s="3"/>
    </row>
    <row r="23" spans="1:4" ht="23.1" customHeight="1" x14ac:dyDescent="0.25">
      <c r="A23" s="73"/>
      <c r="B23" s="73"/>
      <c r="C23" s="74"/>
      <c r="D23" s="3"/>
    </row>
    <row r="24" spans="1:4" ht="23.1" customHeight="1" x14ac:dyDescent="0.25">
      <c r="A24" s="296" t="s">
        <v>111</v>
      </c>
      <c r="B24" s="296"/>
      <c r="C24" s="296"/>
      <c r="D24" s="3"/>
    </row>
  </sheetData>
  <mergeCells count="3">
    <mergeCell ref="A8:C8"/>
    <mergeCell ref="A22:C22"/>
    <mergeCell ref="A24:C2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7"/>
  <sheetViews>
    <sheetView workbookViewId="0">
      <selection activeCell="E17" sqref="E17"/>
    </sheetView>
  </sheetViews>
  <sheetFormatPr defaultRowHeight="13.15" customHeight="1" x14ac:dyDescent="0.25"/>
  <cols>
    <col min="1" max="1" width="29.7109375" style="88" customWidth="1"/>
    <col min="2" max="2" width="32.5703125" style="88" bestFit="1" customWidth="1"/>
    <col min="3" max="4" width="18.7109375" style="88" bestFit="1" customWidth="1"/>
  </cols>
  <sheetData>
    <row r="1" spans="1:4" ht="13.15" customHeight="1" x14ac:dyDescent="0.25">
      <c r="A1" s="297"/>
      <c r="B1" s="298"/>
      <c r="C1" s="299" t="s">
        <v>120</v>
      </c>
      <c r="D1" s="300"/>
    </row>
    <row r="2" spans="1:4" ht="13.15" customHeight="1" x14ac:dyDescent="0.25">
      <c r="A2" s="301" t="s">
        <v>121</v>
      </c>
      <c r="B2" s="302"/>
      <c r="C2" s="76" t="s">
        <v>122</v>
      </c>
      <c r="D2" s="77" t="s">
        <v>123</v>
      </c>
    </row>
    <row r="3" spans="1:4" ht="13.15" customHeight="1" x14ac:dyDescent="0.25">
      <c r="A3" s="78" t="s">
        <v>1</v>
      </c>
      <c r="B3" s="78"/>
      <c r="C3" s="79"/>
      <c r="D3" s="79"/>
    </row>
    <row r="4" spans="1:4" ht="13.15" customHeight="1" x14ac:dyDescent="0.25">
      <c r="A4" s="80" t="s">
        <v>9</v>
      </c>
      <c r="B4" s="80" t="s">
        <v>8</v>
      </c>
      <c r="C4" s="81">
        <v>136234</v>
      </c>
      <c r="D4" s="82">
        <f>C4/12</f>
        <v>11352.833333333334</v>
      </c>
    </row>
    <row r="5" spans="1:4" ht="13.15" customHeight="1" x14ac:dyDescent="0.25">
      <c r="A5" s="80" t="s">
        <v>22</v>
      </c>
      <c r="B5" s="80" t="s">
        <v>21</v>
      </c>
      <c r="C5" s="81">
        <v>136234</v>
      </c>
      <c r="D5" s="82">
        <f t="shared" ref="D5:D6" si="0">C5/12</f>
        <v>11352.833333333334</v>
      </c>
    </row>
    <row r="6" spans="1:4" ht="13.15" customHeight="1" x14ac:dyDescent="0.25">
      <c r="A6" s="80" t="s">
        <v>20</v>
      </c>
      <c r="B6" s="80" t="s">
        <v>19</v>
      </c>
      <c r="C6" s="81">
        <v>124735</v>
      </c>
      <c r="D6" s="82">
        <f t="shared" si="0"/>
        <v>10394.583333333334</v>
      </c>
    </row>
    <row r="7" spans="1:4" ht="13.15" customHeight="1" x14ac:dyDescent="0.25">
      <c r="A7" s="80" t="s">
        <v>124</v>
      </c>
      <c r="B7" s="80" t="s">
        <v>25</v>
      </c>
      <c r="C7" s="83" t="s">
        <v>125</v>
      </c>
      <c r="D7" s="84" t="str">
        <f>+C7</f>
        <v>Storsthlms prislista</v>
      </c>
    </row>
    <row r="8" spans="1:4" ht="13.15" customHeight="1" x14ac:dyDescent="0.25">
      <c r="A8" s="78" t="s">
        <v>126</v>
      </c>
      <c r="B8" s="78"/>
      <c r="C8" s="85"/>
      <c r="D8" s="86"/>
    </row>
    <row r="9" spans="1:4" ht="13.15" customHeight="1" x14ac:dyDescent="0.25">
      <c r="A9" s="303" t="s">
        <v>127</v>
      </c>
      <c r="B9" s="304"/>
      <c r="C9" s="81">
        <v>120369</v>
      </c>
      <c r="D9" s="82">
        <f t="shared" ref="D9:D10" si="1">C9/12</f>
        <v>10030.75</v>
      </c>
    </row>
    <row r="10" spans="1:4" ht="13.15" customHeight="1" x14ac:dyDescent="0.25">
      <c r="A10" s="80" t="s">
        <v>128</v>
      </c>
      <c r="B10" s="80"/>
      <c r="C10" s="81">
        <v>120369</v>
      </c>
      <c r="D10" s="82">
        <f t="shared" si="1"/>
        <v>10030.75</v>
      </c>
    </row>
    <row r="11" spans="1:4" ht="13.15" customHeight="1" x14ac:dyDescent="0.25">
      <c r="A11" s="79" t="s">
        <v>129</v>
      </c>
      <c r="B11" s="79"/>
      <c r="C11" s="85"/>
      <c r="D11" s="85"/>
    </row>
    <row r="12" spans="1:4" ht="13.15" customHeight="1" x14ac:dyDescent="0.25">
      <c r="A12" s="79" t="s">
        <v>130</v>
      </c>
      <c r="B12" s="79"/>
      <c r="C12" s="85"/>
      <c r="D12" s="85"/>
    </row>
    <row r="13" spans="1:4" ht="13.15" customHeight="1" x14ac:dyDescent="0.25">
      <c r="A13" s="79" t="s">
        <v>131</v>
      </c>
      <c r="B13" s="79"/>
      <c r="C13" s="85"/>
      <c r="D13" s="85"/>
    </row>
    <row r="14" spans="1:4" ht="13.15" customHeight="1" x14ac:dyDescent="0.25">
      <c r="A14" s="87"/>
    </row>
    <row r="15" spans="1:4" ht="13.15" customHeight="1" x14ac:dyDescent="0.25">
      <c r="A15" s="305" t="s">
        <v>132</v>
      </c>
      <c r="B15" s="305"/>
    </row>
    <row r="16" spans="1:4" ht="13.15" customHeight="1" x14ac:dyDescent="0.25">
      <c r="A16" s="88" t="s">
        <v>133</v>
      </c>
    </row>
    <row r="17" spans="1:1" ht="13.15" customHeight="1" x14ac:dyDescent="0.25">
      <c r="A17" s="88" t="s">
        <v>134</v>
      </c>
    </row>
  </sheetData>
  <mergeCells count="5">
    <mergeCell ref="A1:B1"/>
    <mergeCell ref="C1:D1"/>
    <mergeCell ref="A2:B2"/>
    <mergeCell ref="A9:B9"/>
    <mergeCell ref="A15:B1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4"/>
  <sheetViews>
    <sheetView workbookViewId="0">
      <selection activeCell="C12" sqref="C12"/>
    </sheetView>
  </sheetViews>
  <sheetFormatPr defaultColWidth="10.7109375" defaultRowHeight="15" x14ac:dyDescent="0.25"/>
  <cols>
    <col min="1" max="1" width="18.5703125" bestFit="1" customWidth="1"/>
    <col min="2" max="2" width="14.7109375" bestFit="1" customWidth="1"/>
    <col min="3" max="3" width="30.140625" bestFit="1" customWidth="1"/>
  </cols>
  <sheetData>
    <row r="1" spans="1:3" s="7" customFormat="1" x14ac:dyDescent="0.25">
      <c r="A1" s="61" t="s">
        <v>197</v>
      </c>
      <c r="B1" s="61" t="s">
        <v>198</v>
      </c>
      <c r="C1" s="61" t="s">
        <v>199</v>
      </c>
    </row>
    <row r="2" spans="1:3" x14ac:dyDescent="0.25">
      <c r="A2" s="61" t="s">
        <v>19</v>
      </c>
      <c r="B2" s="61" t="s">
        <v>200</v>
      </c>
      <c r="C2" s="63">
        <v>131070</v>
      </c>
    </row>
    <row r="3" spans="1:3" x14ac:dyDescent="0.25">
      <c r="A3" s="61" t="s">
        <v>8</v>
      </c>
      <c r="B3" s="61" t="s">
        <v>201</v>
      </c>
      <c r="C3" s="63">
        <v>132090</v>
      </c>
    </row>
    <row r="4" spans="1:3" x14ac:dyDescent="0.25">
      <c r="A4" s="61" t="s">
        <v>21</v>
      </c>
      <c r="B4" s="61" t="s">
        <v>202</v>
      </c>
      <c r="C4" s="63">
        <v>141780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G11"/>
  <sheetViews>
    <sheetView workbookViewId="0">
      <selection activeCell="B7" sqref="B7"/>
    </sheetView>
  </sheetViews>
  <sheetFormatPr defaultColWidth="11" defaultRowHeight="15" x14ac:dyDescent="0.25"/>
  <cols>
    <col min="1" max="1" width="29" customWidth="1"/>
    <col min="2" max="2" width="28.7109375" bestFit="1" customWidth="1"/>
    <col min="3" max="3" width="18.140625" bestFit="1" customWidth="1"/>
    <col min="4" max="4" width="10.85546875" bestFit="1" customWidth="1"/>
  </cols>
  <sheetData>
    <row r="2" spans="1:7" ht="15.75" x14ac:dyDescent="0.25">
      <c r="A2" s="109" t="s">
        <v>103</v>
      </c>
      <c r="B2" s="110" t="s">
        <v>203</v>
      </c>
      <c r="C2" s="111" t="s">
        <v>204</v>
      </c>
      <c r="D2" s="111" t="s">
        <v>205</v>
      </c>
      <c r="E2" s="96"/>
      <c r="F2" s="96"/>
      <c r="G2" s="96"/>
    </row>
    <row r="3" spans="1:7" ht="15.75" x14ac:dyDescent="0.25">
      <c r="A3" s="112" t="s">
        <v>21</v>
      </c>
      <c r="B3" s="113">
        <v>168911</v>
      </c>
      <c r="C3" s="63">
        <v>166579</v>
      </c>
      <c r="D3" s="114">
        <v>1.4E-2</v>
      </c>
      <c r="E3" s="96"/>
      <c r="F3" s="96"/>
      <c r="G3" s="96"/>
    </row>
    <row r="4" spans="1:7" ht="15.75" x14ac:dyDescent="0.25">
      <c r="A4" s="115" t="s">
        <v>8</v>
      </c>
      <c r="B4" s="113">
        <v>121911</v>
      </c>
      <c r="C4" s="116">
        <v>120228</v>
      </c>
      <c r="D4" s="117">
        <v>1.4E-2</v>
      </c>
      <c r="E4" s="96"/>
      <c r="F4" s="96"/>
      <c r="G4" s="96"/>
    </row>
    <row r="5" spans="1:7" ht="15.75" x14ac:dyDescent="0.25">
      <c r="A5" s="118" t="s">
        <v>206</v>
      </c>
      <c r="B5" s="119">
        <v>205677</v>
      </c>
      <c r="C5" s="63">
        <v>202837</v>
      </c>
      <c r="D5" s="114">
        <v>1.4E-2</v>
      </c>
      <c r="E5" s="96"/>
      <c r="F5" s="96"/>
      <c r="G5" s="96"/>
    </row>
    <row r="6" spans="1:7" x14ac:dyDescent="0.25">
      <c r="A6" s="96"/>
      <c r="B6" s="96"/>
      <c r="C6" s="96"/>
      <c r="D6" s="96"/>
      <c r="E6" s="96"/>
      <c r="F6" s="96"/>
      <c r="G6" s="96"/>
    </row>
    <row r="7" spans="1:7" x14ac:dyDescent="0.25">
      <c r="A7" s="96"/>
      <c r="B7" s="96"/>
      <c r="C7" s="96"/>
      <c r="D7" s="96"/>
      <c r="E7" s="96"/>
      <c r="F7" s="96"/>
      <c r="G7" s="96"/>
    </row>
    <row r="8" spans="1:7" x14ac:dyDescent="0.25">
      <c r="A8" s="96"/>
      <c r="B8" s="96"/>
      <c r="C8" s="96"/>
      <c r="D8" s="96"/>
      <c r="E8" s="96"/>
      <c r="F8" s="96"/>
      <c r="G8" s="96"/>
    </row>
    <row r="9" spans="1:7" x14ac:dyDescent="0.25">
      <c r="A9" s="120" t="s">
        <v>207</v>
      </c>
      <c r="B9" s="96"/>
      <c r="C9" s="96"/>
      <c r="D9" s="96"/>
      <c r="E9" s="96"/>
      <c r="F9" s="96"/>
      <c r="G9" s="96"/>
    </row>
    <row r="10" spans="1:7" x14ac:dyDescent="0.25">
      <c r="A10" s="120" t="s">
        <v>208</v>
      </c>
      <c r="B10" s="96"/>
      <c r="C10" s="96"/>
      <c r="D10" s="96"/>
      <c r="E10" s="96"/>
      <c r="F10" s="96"/>
      <c r="G10" s="96"/>
    </row>
    <row r="11" spans="1:7" x14ac:dyDescent="0.25">
      <c r="A11" s="96"/>
      <c r="B11" s="96"/>
      <c r="C11" s="96"/>
      <c r="D11" s="96"/>
      <c r="E11" s="96"/>
      <c r="F11" s="96"/>
      <c r="G11" s="9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9"/>
  <sheetViews>
    <sheetView workbookViewId="0">
      <selection activeCell="C13" sqref="C13"/>
    </sheetView>
  </sheetViews>
  <sheetFormatPr defaultRowHeight="15" x14ac:dyDescent="0.25"/>
  <cols>
    <col min="1" max="1" width="4.28515625" bestFit="1" customWidth="1"/>
    <col min="2" max="2" width="38.5703125" bestFit="1" customWidth="1"/>
    <col min="3" max="3" width="44.85546875" bestFit="1" customWidth="1"/>
  </cols>
  <sheetData>
    <row r="1" spans="1:3" ht="18.75" x14ac:dyDescent="0.3">
      <c r="A1" s="3"/>
      <c r="B1" s="89" t="s">
        <v>135</v>
      </c>
      <c r="C1" s="90" t="s">
        <v>136</v>
      </c>
    </row>
    <row r="2" spans="1:3" ht="18.75" x14ac:dyDescent="0.3">
      <c r="A2" s="3"/>
      <c r="B2" s="89"/>
      <c r="C2" s="90"/>
    </row>
    <row r="3" spans="1:3" x14ac:dyDescent="0.25">
      <c r="A3" s="7" t="s">
        <v>102</v>
      </c>
      <c r="B3" s="7" t="s">
        <v>103</v>
      </c>
      <c r="C3" s="91" t="s">
        <v>137</v>
      </c>
    </row>
    <row r="4" spans="1:3" x14ac:dyDescent="0.25">
      <c r="A4" s="3" t="s">
        <v>9</v>
      </c>
      <c r="B4" s="3" t="s">
        <v>8</v>
      </c>
      <c r="C4" s="92">
        <v>172000</v>
      </c>
    </row>
    <row r="5" spans="1:3" x14ac:dyDescent="0.25">
      <c r="A5" s="3" t="s">
        <v>22</v>
      </c>
      <c r="B5" s="3" t="s">
        <v>21</v>
      </c>
      <c r="C5" s="92">
        <v>154000</v>
      </c>
    </row>
    <row r="6" spans="1:3" x14ac:dyDescent="0.25">
      <c r="A6" s="3" t="s">
        <v>20</v>
      </c>
      <c r="B6" s="3" t="s">
        <v>19</v>
      </c>
      <c r="C6" s="92">
        <v>172000</v>
      </c>
    </row>
    <row r="7" spans="1:3" x14ac:dyDescent="0.25">
      <c r="A7" s="3" t="s">
        <v>124</v>
      </c>
      <c r="B7" s="3" t="s">
        <v>25</v>
      </c>
      <c r="C7" s="92" t="s">
        <v>138</v>
      </c>
    </row>
    <row r="8" spans="1:3" x14ac:dyDescent="0.25">
      <c r="A8" s="3"/>
      <c r="B8" s="3"/>
      <c r="C8" s="92"/>
    </row>
    <row r="9" spans="1:3" x14ac:dyDescent="0.25">
      <c r="A9" s="3" t="s">
        <v>139</v>
      </c>
      <c r="B9" s="3" t="s">
        <v>140</v>
      </c>
      <c r="C9" s="3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11"/>
  <sheetViews>
    <sheetView workbookViewId="0">
      <selection activeCell="B12" sqref="B12:B13"/>
    </sheetView>
  </sheetViews>
  <sheetFormatPr defaultColWidth="8.85546875" defaultRowHeight="15" x14ac:dyDescent="0.25"/>
  <cols>
    <col min="1" max="1" width="58.42578125" bestFit="1" customWidth="1"/>
    <col min="2" max="2" width="18.42578125" customWidth="1"/>
  </cols>
  <sheetData>
    <row r="1" spans="1:2" ht="26.25" x14ac:dyDescent="0.4">
      <c r="A1" s="31" t="s">
        <v>32</v>
      </c>
      <c r="B1" s="3"/>
    </row>
    <row r="2" spans="1:2" x14ac:dyDescent="0.25">
      <c r="A2" s="32"/>
      <c r="B2" s="3"/>
    </row>
    <row r="3" spans="1:2" ht="60" x14ac:dyDescent="0.25">
      <c r="A3" s="33" t="s">
        <v>33</v>
      </c>
      <c r="B3" s="34" t="s">
        <v>35</v>
      </c>
    </row>
    <row r="4" spans="1:2" ht="15.75" x14ac:dyDescent="0.25">
      <c r="A4" s="35" t="s">
        <v>1</v>
      </c>
      <c r="B4" s="36"/>
    </row>
    <row r="5" spans="1:2" ht="15.75" x14ac:dyDescent="0.25">
      <c r="A5" s="37"/>
      <c r="B5" s="38"/>
    </row>
    <row r="6" spans="1:2" ht="15.75" x14ac:dyDescent="0.25">
      <c r="A6" s="39" t="s">
        <v>19</v>
      </c>
      <c r="B6" s="40">
        <v>102010</v>
      </c>
    </row>
    <row r="7" spans="1:2" ht="15.75" x14ac:dyDescent="0.25">
      <c r="A7" s="39" t="s">
        <v>34</v>
      </c>
      <c r="B7" s="40">
        <v>123636</v>
      </c>
    </row>
    <row r="8" spans="1:2" ht="15.75" x14ac:dyDescent="0.25">
      <c r="A8" s="41" t="s">
        <v>21</v>
      </c>
      <c r="B8" s="42">
        <v>136618</v>
      </c>
    </row>
    <row r="9" spans="1:2" x14ac:dyDescent="0.25">
      <c r="A9" s="3"/>
      <c r="B9" s="3"/>
    </row>
    <row r="10" spans="1:2" x14ac:dyDescent="0.25">
      <c r="A10" s="3"/>
      <c r="B10" s="3"/>
    </row>
    <row r="11" spans="1:2" x14ac:dyDescent="0.25">
      <c r="A11" s="3"/>
      <c r="B11" s="3"/>
    </row>
  </sheetData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E48B-797F-4EAD-9A7D-375682A07DF1}">
  <dimension ref="A2:E19"/>
  <sheetViews>
    <sheetView workbookViewId="0">
      <selection activeCell="A3" sqref="A3:B3"/>
    </sheetView>
  </sheetViews>
  <sheetFormatPr defaultRowHeight="15" x14ac:dyDescent="0.25"/>
  <cols>
    <col min="1" max="1" width="12.85546875" style="233" customWidth="1"/>
    <col min="2" max="2" width="41" style="233" customWidth="1"/>
    <col min="3" max="3" width="18.7109375" style="233" bestFit="1" customWidth="1"/>
    <col min="4" max="4" width="19.85546875" style="233" bestFit="1" customWidth="1"/>
    <col min="5" max="5" width="9.140625" style="233"/>
  </cols>
  <sheetData>
    <row r="2" spans="1:5" ht="21.75" x14ac:dyDescent="0.45">
      <c r="A2" s="228" t="s">
        <v>369</v>
      </c>
      <c r="B2" s="229"/>
      <c r="C2" s="230"/>
      <c r="D2" s="231"/>
      <c r="E2" s="232"/>
    </row>
    <row r="3" spans="1:5" ht="19.5" x14ac:dyDescent="0.25">
      <c r="A3" s="306" t="s">
        <v>376</v>
      </c>
      <c r="B3" s="307"/>
      <c r="C3" s="308" t="s">
        <v>120</v>
      </c>
      <c r="D3" s="309"/>
    </row>
    <row r="4" spans="1:5" ht="19.5" x14ac:dyDescent="0.4">
      <c r="A4" s="310"/>
      <c r="B4" s="311"/>
      <c r="C4" s="234" t="s">
        <v>122</v>
      </c>
      <c r="D4" s="234" t="s">
        <v>123</v>
      </c>
    </row>
    <row r="5" spans="1:5" x14ac:dyDescent="0.25">
      <c r="A5" s="235" t="s">
        <v>1</v>
      </c>
      <c r="B5" s="235"/>
      <c r="C5" s="236"/>
      <c r="D5" s="236"/>
    </row>
    <row r="6" spans="1:5" x14ac:dyDescent="0.25">
      <c r="A6" s="236" t="s">
        <v>9</v>
      </c>
      <c r="B6" s="236" t="s">
        <v>8</v>
      </c>
      <c r="C6" s="237">
        <v>136363.79999999999</v>
      </c>
      <c r="D6" s="237">
        <f>+C6/12</f>
        <v>11363.65</v>
      </c>
    </row>
    <row r="7" spans="1:5" x14ac:dyDescent="0.25">
      <c r="A7" s="236" t="s">
        <v>20</v>
      </c>
      <c r="B7" s="236" t="s">
        <v>370</v>
      </c>
      <c r="C7" s="237">
        <v>136363.79999999999</v>
      </c>
      <c r="D7" s="237">
        <f t="shared" ref="D7:D9" si="0">+C7/12</f>
        <v>11363.65</v>
      </c>
    </row>
    <row r="8" spans="1:5" x14ac:dyDescent="0.25">
      <c r="A8" s="236" t="s">
        <v>124</v>
      </c>
      <c r="B8" s="236" t="s">
        <v>371</v>
      </c>
      <c r="C8" s="238" t="s">
        <v>372</v>
      </c>
      <c r="D8" s="238" t="str">
        <f>+C8</f>
        <v>Länsprislistan</v>
      </c>
    </row>
    <row r="9" spans="1:5" x14ac:dyDescent="0.25">
      <c r="A9" s="236" t="s">
        <v>22</v>
      </c>
      <c r="B9" s="236" t="s">
        <v>21</v>
      </c>
      <c r="C9" s="237">
        <f>99479.6+23888</f>
        <v>123367.6</v>
      </c>
      <c r="D9" s="237">
        <f t="shared" si="0"/>
        <v>10280.633333333333</v>
      </c>
    </row>
    <row r="10" spans="1:5" x14ac:dyDescent="0.25">
      <c r="A10" s="236"/>
      <c r="B10" s="236"/>
      <c r="C10" s="237"/>
      <c r="D10" s="237"/>
    </row>
    <row r="11" spans="1:5" x14ac:dyDescent="0.25">
      <c r="A11" s="235" t="s">
        <v>126</v>
      </c>
      <c r="B11" s="235"/>
      <c r="C11" s="239"/>
      <c r="D11" s="240"/>
    </row>
    <row r="12" spans="1:5" x14ac:dyDescent="0.25">
      <c r="A12" s="236" t="s">
        <v>127</v>
      </c>
      <c r="B12" s="236"/>
      <c r="C12" s="240" t="s">
        <v>373</v>
      </c>
      <c r="D12" s="240" t="s">
        <v>373</v>
      </c>
    </row>
    <row r="13" spans="1:5" x14ac:dyDescent="0.25">
      <c r="A13" s="241"/>
      <c r="B13" s="241"/>
      <c r="C13" s="242"/>
      <c r="D13" s="242"/>
    </row>
    <row r="14" spans="1:5" x14ac:dyDescent="0.25">
      <c r="A14" s="241" t="s">
        <v>374</v>
      </c>
      <c r="B14" s="241"/>
      <c r="C14" s="242"/>
      <c r="D14" s="242"/>
    </row>
    <row r="15" spans="1:5" x14ac:dyDescent="0.25">
      <c r="A15" s="241" t="s">
        <v>375</v>
      </c>
      <c r="B15" s="241"/>
      <c r="C15" s="242"/>
      <c r="D15" s="242"/>
    </row>
    <row r="16" spans="1:5" x14ac:dyDescent="0.25">
      <c r="A16" s="241"/>
      <c r="B16" s="241"/>
      <c r="C16" s="242"/>
      <c r="D16" s="242"/>
    </row>
    <row r="17" spans="1:4" x14ac:dyDescent="0.25">
      <c r="A17" s="241"/>
      <c r="B17" s="241"/>
      <c r="C17" s="242"/>
      <c r="D17" s="242"/>
    </row>
    <row r="18" spans="1:4" x14ac:dyDescent="0.25">
      <c r="A18" s="241"/>
      <c r="B18" s="241"/>
      <c r="C18" s="242"/>
      <c r="D18" s="242"/>
    </row>
    <row r="19" spans="1:4" x14ac:dyDescent="0.25">
      <c r="A19" s="243"/>
      <c r="B19" s="243"/>
      <c r="C19" s="242"/>
      <c r="D19" s="242"/>
    </row>
  </sheetData>
  <mergeCells count="3">
    <mergeCell ref="A3:B3"/>
    <mergeCell ref="C3:D3"/>
    <mergeCell ref="A4:B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>
      <selection activeCell="P14" sqref="P14"/>
    </sheetView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E14" sqref="E14"/>
    </sheetView>
  </sheetViews>
  <sheetFormatPr defaultColWidth="7.5703125" defaultRowHeight="15" x14ac:dyDescent="0.25"/>
  <cols>
    <col min="1" max="1" width="61.85546875" bestFit="1" customWidth="1"/>
    <col min="4" max="4" width="15.7109375" bestFit="1" customWidth="1"/>
    <col min="6" max="6" width="13.42578125" bestFit="1" customWidth="1"/>
  </cols>
  <sheetData>
    <row r="1" spans="1:6" ht="18.75" x14ac:dyDescent="0.3">
      <c r="A1" s="97" t="s">
        <v>169</v>
      </c>
      <c r="B1" s="98"/>
      <c r="C1" s="98"/>
      <c r="D1" s="98"/>
      <c r="E1" s="99"/>
      <c r="F1" s="96"/>
    </row>
    <row r="2" spans="1:6" ht="18.75" x14ac:dyDescent="0.3">
      <c r="A2" s="97"/>
      <c r="B2" s="98"/>
      <c r="C2" s="98"/>
      <c r="D2" s="99"/>
      <c r="E2" s="96"/>
      <c r="F2" s="96"/>
    </row>
    <row r="3" spans="1:6" ht="15.75" x14ac:dyDescent="0.25">
      <c r="A3" s="96"/>
      <c r="B3" s="96"/>
      <c r="C3" s="96"/>
      <c r="D3" s="102" t="s">
        <v>170</v>
      </c>
      <c r="E3" s="101"/>
      <c r="F3" s="102" t="s">
        <v>170</v>
      </c>
    </row>
    <row r="4" spans="1:6" ht="15.75" x14ac:dyDescent="0.25">
      <c r="A4" s="96"/>
      <c r="B4" s="96"/>
      <c r="C4" s="96"/>
      <c r="D4" s="103" t="s">
        <v>171</v>
      </c>
      <c r="E4" s="100"/>
      <c r="F4" s="103" t="s">
        <v>172</v>
      </c>
    </row>
    <row r="5" spans="1:6" ht="15.75" x14ac:dyDescent="0.25">
      <c r="A5" s="96"/>
      <c r="B5" s="96"/>
      <c r="C5" s="96"/>
      <c r="D5" s="103"/>
      <c r="E5" s="100"/>
      <c r="F5" s="104"/>
    </row>
    <row r="6" spans="1:6" ht="15.75" x14ac:dyDescent="0.25">
      <c r="A6" s="100" t="s">
        <v>173</v>
      </c>
      <c r="B6" s="96"/>
      <c r="C6" s="96"/>
      <c r="D6" s="105">
        <v>13996</v>
      </c>
      <c r="E6" s="96"/>
      <c r="F6" s="105">
        <v>167957</v>
      </c>
    </row>
    <row r="7" spans="1:6" ht="15.75" x14ac:dyDescent="0.25">
      <c r="A7" s="100" t="s">
        <v>174</v>
      </c>
      <c r="B7" s="96"/>
      <c r="C7" s="96"/>
      <c r="D7" s="105">
        <v>13996</v>
      </c>
      <c r="E7" s="96"/>
      <c r="F7" s="105">
        <v>167957</v>
      </c>
    </row>
    <row r="8" spans="1:6" ht="15.75" x14ac:dyDescent="0.25">
      <c r="A8" s="100" t="s">
        <v>176</v>
      </c>
      <c r="B8" s="96"/>
      <c r="C8" s="96"/>
      <c r="D8" s="105">
        <v>12072</v>
      </c>
      <c r="E8" s="96"/>
      <c r="F8" s="105">
        <v>144864</v>
      </c>
    </row>
    <row r="9" spans="1:6" ht="15.75" x14ac:dyDescent="0.25">
      <c r="A9" s="100" t="s">
        <v>175</v>
      </c>
      <c r="B9" s="96"/>
      <c r="C9" s="96"/>
      <c r="D9" s="105">
        <v>12949</v>
      </c>
      <c r="E9" s="96"/>
      <c r="F9" s="105">
        <v>155393</v>
      </c>
    </row>
    <row r="10" spans="1:6" x14ac:dyDescent="0.25">
      <c r="A10" s="96"/>
      <c r="B10" s="96"/>
      <c r="C10" s="96"/>
      <c r="D10" s="96"/>
      <c r="E10" s="96"/>
      <c r="F10" s="96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"/>
  <sheetViews>
    <sheetView workbookViewId="0">
      <selection activeCell="F15" sqref="F15"/>
    </sheetView>
  </sheetViews>
  <sheetFormatPr defaultColWidth="9.85546875" defaultRowHeight="15" x14ac:dyDescent="0.25"/>
  <sheetData>
    <row r="1" spans="1:9" x14ac:dyDescent="0.25">
      <c r="A1" s="147"/>
      <c r="B1" s="147"/>
      <c r="C1" s="147"/>
      <c r="D1" s="147"/>
      <c r="E1" s="147"/>
      <c r="F1" s="147"/>
      <c r="G1" s="147" t="s">
        <v>313</v>
      </c>
      <c r="H1" s="147"/>
      <c r="I1" s="147"/>
    </row>
    <row r="2" spans="1:9" x14ac:dyDescent="0.25">
      <c r="A2" s="147"/>
      <c r="B2" s="147"/>
      <c r="C2" s="147"/>
      <c r="D2" s="147"/>
      <c r="E2" s="147"/>
      <c r="F2" s="147"/>
      <c r="G2" s="147"/>
      <c r="H2" s="147"/>
      <c r="I2" s="147"/>
    </row>
    <row r="3" spans="1:9" x14ac:dyDescent="0.25">
      <c r="A3" s="147" t="s">
        <v>314</v>
      </c>
      <c r="B3" s="147"/>
      <c r="C3" s="147"/>
      <c r="D3" s="147"/>
      <c r="E3" s="147"/>
      <c r="F3" s="147"/>
      <c r="G3" s="146"/>
      <c r="H3" s="146">
        <v>113213</v>
      </c>
      <c r="I3" s="147"/>
    </row>
    <row r="4" spans="1:9" x14ac:dyDescent="0.25">
      <c r="A4" s="147" t="s">
        <v>315</v>
      </c>
      <c r="B4" s="147"/>
      <c r="C4" s="147"/>
      <c r="D4" s="147"/>
      <c r="E4" s="147"/>
      <c r="F4" s="147"/>
      <c r="G4" s="147"/>
      <c r="H4" s="147"/>
      <c r="I4" s="147"/>
    </row>
    <row r="5" spans="1:9" x14ac:dyDescent="0.25">
      <c r="A5" s="147"/>
      <c r="B5" s="147"/>
      <c r="C5" s="147"/>
      <c r="D5" s="147"/>
      <c r="E5" s="147"/>
      <c r="F5" s="147"/>
      <c r="G5" s="147"/>
      <c r="H5" s="147"/>
      <c r="I5" s="147"/>
    </row>
    <row r="6" spans="1:9" x14ac:dyDescent="0.25">
      <c r="A6" s="147" t="s">
        <v>316</v>
      </c>
      <c r="B6" s="147"/>
      <c r="C6" s="147"/>
      <c r="D6" s="147"/>
      <c r="E6" s="147"/>
      <c r="F6" s="147"/>
      <c r="G6" s="147"/>
      <c r="H6" s="146">
        <v>131392</v>
      </c>
      <c r="I6" s="147"/>
    </row>
    <row r="7" spans="1:9" x14ac:dyDescent="0.25">
      <c r="A7" s="147"/>
      <c r="B7" s="147"/>
      <c r="C7" s="147"/>
      <c r="D7" s="147"/>
      <c r="E7" s="147"/>
      <c r="F7" s="147"/>
      <c r="G7" s="147"/>
      <c r="H7" s="147"/>
      <c r="I7" s="147"/>
    </row>
    <row r="8" spans="1:9" x14ac:dyDescent="0.25">
      <c r="A8" s="147" t="s">
        <v>317</v>
      </c>
      <c r="B8" s="147"/>
      <c r="C8" s="147"/>
      <c r="D8" s="147"/>
      <c r="E8" s="147"/>
      <c r="F8" s="147"/>
      <c r="G8" s="147"/>
      <c r="H8" s="146">
        <v>92423</v>
      </c>
      <c r="I8" s="147"/>
    </row>
    <row r="9" spans="1:9" x14ac:dyDescent="0.25">
      <c r="A9" s="147"/>
      <c r="B9" s="147"/>
      <c r="C9" s="147"/>
      <c r="D9" s="147"/>
      <c r="E9" s="147"/>
      <c r="F9" s="147"/>
      <c r="G9" s="147"/>
      <c r="H9" s="147"/>
      <c r="I9" s="147"/>
    </row>
    <row r="10" spans="1:9" x14ac:dyDescent="0.25">
      <c r="A10" s="147" t="s">
        <v>318</v>
      </c>
      <c r="B10" s="147"/>
      <c r="C10" s="147"/>
      <c r="D10" s="147"/>
      <c r="E10" s="147"/>
      <c r="F10" s="147"/>
      <c r="G10" s="147"/>
      <c r="H10" s="146">
        <v>90667</v>
      </c>
      <c r="I10" s="14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48"/>
  <sheetViews>
    <sheetView workbookViewId="0">
      <selection activeCell="E19" sqref="E19"/>
    </sheetView>
  </sheetViews>
  <sheetFormatPr defaultRowHeight="15" x14ac:dyDescent="0.25"/>
  <cols>
    <col min="1" max="1" width="8.7109375" style="3"/>
    <col min="2" max="2" width="17.85546875" style="3" bestFit="1" customWidth="1"/>
    <col min="3" max="3" width="8.5703125" style="3" bestFit="1" customWidth="1"/>
    <col min="4" max="4" width="10.5703125" style="3" customWidth="1"/>
    <col min="5" max="6" width="15.85546875" style="3" customWidth="1"/>
    <col min="7" max="7" width="12.42578125" style="3" customWidth="1"/>
    <col min="8" max="8" width="13.5703125" style="3" customWidth="1"/>
    <col min="9" max="9" width="11.85546875" style="3" customWidth="1"/>
    <col min="10" max="10" width="8.85546875" style="3" customWidth="1"/>
    <col min="11" max="11" width="8.85546875" style="3" hidden="1" customWidth="1"/>
    <col min="12" max="12" width="8.7109375" style="3"/>
    <col min="13" max="13" width="3.85546875" style="3" customWidth="1"/>
    <col min="14" max="15" width="8.7109375" style="3"/>
  </cols>
  <sheetData>
    <row r="2" spans="2:14" x14ac:dyDescent="0.25">
      <c r="B2" s="7" t="s">
        <v>0</v>
      </c>
    </row>
    <row r="4" spans="2:14" x14ac:dyDescent="0.25">
      <c r="B4" s="8" t="s">
        <v>1</v>
      </c>
      <c r="G4" s="9" t="s">
        <v>2</v>
      </c>
      <c r="H4" s="7"/>
    </row>
    <row r="5" spans="2:14" ht="15.75" thickBot="1" x14ac:dyDescent="0.3">
      <c r="B5" s="10"/>
      <c r="C5" s="11"/>
      <c r="D5" s="12" t="s">
        <v>3</v>
      </c>
      <c r="E5" s="13" t="s">
        <v>4</v>
      </c>
      <c r="F5" s="14"/>
      <c r="G5" s="10"/>
      <c r="H5" s="280" t="s">
        <v>5</v>
      </c>
      <c r="I5" s="280"/>
      <c r="J5" s="281" t="s">
        <v>6</v>
      </c>
      <c r="K5" s="281"/>
      <c r="L5" s="281" t="s">
        <v>7</v>
      </c>
      <c r="M5" s="281"/>
      <c r="N5" s="14"/>
    </row>
    <row r="6" spans="2:14" x14ac:dyDescent="0.25">
      <c r="B6" s="15" t="s">
        <v>8</v>
      </c>
      <c r="C6" s="16" t="s">
        <v>9</v>
      </c>
      <c r="D6" s="17">
        <v>135196</v>
      </c>
      <c r="E6" s="18">
        <v>11266.33</v>
      </c>
      <c r="F6" s="19"/>
      <c r="G6" s="15" t="s">
        <v>10</v>
      </c>
      <c r="H6" s="278">
        <v>128328</v>
      </c>
      <c r="I6" s="278"/>
      <c r="J6" s="279">
        <v>100937</v>
      </c>
      <c r="K6" s="279"/>
      <c r="L6" s="279">
        <v>229265</v>
      </c>
      <c r="M6" s="279"/>
    </row>
    <row r="7" spans="2:14" ht="22.5" x14ac:dyDescent="0.25">
      <c r="B7" s="15" t="s">
        <v>11</v>
      </c>
      <c r="C7" s="16" t="s">
        <v>12</v>
      </c>
      <c r="D7" s="17">
        <v>222740</v>
      </c>
      <c r="E7" s="20"/>
      <c r="G7" s="15" t="s">
        <v>13</v>
      </c>
      <c r="H7" s="276">
        <v>128328</v>
      </c>
      <c r="I7" s="276"/>
      <c r="J7" s="277">
        <v>149741</v>
      </c>
      <c r="K7" s="277"/>
      <c r="L7" s="277">
        <v>278069</v>
      </c>
      <c r="M7" s="277"/>
      <c r="N7" s="21"/>
    </row>
    <row r="8" spans="2:14" ht="22.5" x14ac:dyDescent="0.25">
      <c r="B8" s="15" t="s">
        <v>14</v>
      </c>
      <c r="C8" s="282" t="s">
        <v>15</v>
      </c>
      <c r="D8" s="277">
        <v>232714</v>
      </c>
      <c r="E8" s="18">
        <v>19392.830000000002</v>
      </c>
      <c r="G8" s="15" t="s">
        <v>16</v>
      </c>
      <c r="H8" s="276">
        <v>128328</v>
      </c>
      <c r="I8" s="276"/>
      <c r="J8" s="277">
        <v>257565</v>
      </c>
      <c r="K8" s="277"/>
      <c r="L8" s="277">
        <v>385893</v>
      </c>
      <c r="M8" s="277"/>
    </row>
    <row r="9" spans="2:14" ht="15.75" thickBot="1" x14ac:dyDescent="0.3">
      <c r="B9" s="15" t="s">
        <v>17</v>
      </c>
      <c r="C9" s="282"/>
      <c r="D9" s="277"/>
      <c r="E9" s="20"/>
      <c r="G9" s="22" t="s">
        <v>18</v>
      </c>
      <c r="H9" s="273">
        <v>128328</v>
      </c>
      <c r="I9" s="273"/>
      <c r="J9" s="274">
        <v>348363</v>
      </c>
      <c r="K9" s="274"/>
      <c r="L9" s="274">
        <v>476691</v>
      </c>
      <c r="M9" s="274"/>
      <c r="N9" s="21"/>
    </row>
    <row r="10" spans="2:14" x14ac:dyDescent="0.25">
      <c r="B10" s="15" t="s">
        <v>19</v>
      </c>
      <c r="C10" s="16" t="s">
        <v>20</v>
      </c>
      <c r="D10" s="17">
        <v>135196</v>
      </c>
      <c r="E10" s="18">
        <v>11266.33</v>
      </c>
      <c r="G10" s="15"/>
      <c r="H10" s="15"/>
      <c r="I10" s="275"/>
      <c r="J10" s="275"/>
      <c r="K10" s="275"/>
      <c r="L10" s="275"/>
      <c r="M10" s="16"/>
    </row>
    <row r="11" spans="2:14" ht="15.75" x14ac:dyDescent="0.25">
      <c r="B11" s="15" t="s">
        <v>21</v>
      </c>
      <c r="C11" s="16" t="s">
        <v>22</v>
      </c>
      <c r="D11" s="17">
        <v>135196</v>
      </c>
      <c r="E11" s="18">
        <v>11266.33</v>
      </c>
      <c r="G11" s="23"/>
      <c r="H11" s="23"/>
      <c r="I11" s="23"/>
      <c r="J11" s="23"/>
      <c r="K11" s="23"/>
      <c r="L11" s="23"/>
      <c r="M11" s="23"/>
    </row>
    <row r="12" spans="2:14" ht="23.25" thickBot="1" x14ac:dyDescent="0.3">
      <c r="B12" s="22" t="s">
        <v>23</v>
      </c>
      <c r="C12" s="24" t="s">
        <v>24</v>
      </c>
      <c r="D12" s="25">
        <v>146365</v>
      </c>
      <c r="E12" s="18">
        <v>12197.08</v>
      </c>
      <c r="G12" s="26"/>
    </row>
    <row r="13" spans="2:14" ht="15.75" thickBot="1" x14ac:dyDescent="0.3">
      <c r="B13" s="22" t="s">
        <v>25</v>
      </c>
      <c r="C13" s="24" t="s">
        <v>26</v>
      </c>
      <c r="D13" s="27" t="s">
        <v>27</v>
      </c>
      <c r="G13" s="9" t="s">
        <v>28</v>
      </c>
      <c r="H13" s="7"/>
    </row>
    <row r="14" spans="2:14" ht="15.75" thickBot="1" x14ac:dyDescent="0.3">
      <c r="G14" s="10"/>
      <c r="H14" s="280" t="s">
        <v>5</v>
      </c>
      <c r="I14" s="280"/>
      <c r="J14" s="281" t="s">
        <v>6</v>
      </c>
      <c r="K14" s="281"/>
      <c r="L14" s="281" t="s">
        <v>7</v>
      </c>
      <c r="M14" s="281"/>
    </row>
    <row r="15" spans="2:14" x14ac:dyDescent="0.25">
      <c r="G15" s="15" t="s">
        <v>10</v>
      </c>
      <c r="H15" s="278">
        <v>222740</v>
      </c>
      <c r="I15" s="278"/>
      <c r="J15" s="279">
        <v>54931</v>
      </c>
      <c r="K15" s="279"/>
      <c r="L15" s="279">
        <v>277671</v>
      </c>
      <c r="M15" s="279"/>
    </row>
    <row r="16" spans="2:14" x14ac:dyDescent="0.25">
      <c r="B16" s="28"/>
      <c r="G16" s="15" t="s">
        <v>13</v>
      </c>
      <c r="H16" s="276">
        <v>222740</v>
      </c>
      <c r="I16" s="276"/>
      <c r="J16" s="277">
        <v>79143</v>
      </c>
      <c r="K16" s="277"/>
      <c r="L16" s="277">
        <v>301883</v>
      </c>
      <c r="M16" s="277"/>
    </row>
    <row r="17" spans="7:14" x14ac:dyDescent="0.25">
      <c r="G17" s="15" t="s">
        <v>16</v>
      </c>
      <c r="H17" s="276">
        <v>222740</v>
      </c>
      <c r="I17" s="276"/>
      <c r="J17" s="277">
        <v>126573</v>
      </c>
      <c r="K17" s="277"/>
      <c r="L17" s="277">
        <v>349313</v>
      </c>
      <c r="M17" s="277"/>
    </row>
    <row r="18" spans="7:14" ht="15.75" thickBot="1" x14ac:dyDescent="0.3">
      <c r="G18" s="22" t="s">
        <v>18</v>
      </c>
      <c r="H18" s="273">
        <v>222740</v>
      </c>
      <c r="I18" s="273"/>
      <c r="J18" s="274">
        <v>249820</v>
      </c>
      <c r="K18" s="274"/>
      <c r="L18" s="274">
        <v>472560</v>
      </c>
      <c r="M18" s="274"/>
      <c r="N18" s="5"/>
    </row>
    <row r="19" spans="7:14" x14ac:dyDescent="0.25">
      <c r="G19" s="15"/>
      <c r="H19" s="15"/>
      <c r="I19" s="275"/>
      <c r="J19" s="275"/>
      <c r="K19" s="275"/>
      <c r="L19" s="275"/>
      <c r="M19" s="16"/>
    </row>
    <row r="20" spans="7:14" ht="15.75" x14ac:dyDescent="0.25">
      <c r="G20" s="23"/>
      <c r="H20" s="23"/>
      <c r="I20" s="23"/>
      <c r="J20" s="23"/>
      <c r="K20" s="23"/>
      <c r="L20" s="23"/>
      <c r="M20" s="23"/>
    </row>
    <row r="21" spans="7:14" x14ac:dyDescent="0.25">
      <c r="G21" s="29"/>
    </row>
    <row r="22" spans="7:14" x14ac:dyDescent="0.25">
      <c r="G22" s="9" t="s">
        <v>29</v>
      </c>
      <c r="H22" s="7"/>
    </row>
    <row r="23" spans="7:14" ht="15.75" thickBot="1" x14ac:dyDescent="0.3">
      <c r="G23" s="10"/>
      <c r="H23" s="280" t="s">
        <v>5</v>
      </c>
      <c r="I23" s="280"/>
      <c r="J23" s="281" t="s">
        <v>6</v>
      </c>
      <c r="K23" s="281"/>
      <c r="L23" s="281" t="s">
        <v>7</v>
      </c>
      <c r="M23" s="281"/>
    </row>
    <row r="24" spans="7:14" x14ac:dyDescent="0.25">
      <c r="G24" s="15" t="s">
        <v>10</v>
      </c>
      <c r="H24" s="278">
        <v>107827</v>
      </c>
      <c r="I24" s="278"/>
      <c r="J24" s="279">
        <v>100722</v>
      </c>
      <c r="K24" s="279"/>
      <c r="L24" s="279">
        <v>208549</v>
      </c>
      <c r="M24" s="279"/>
    </row>
    <row r="25" spans="7:14" x14ac:dyDescent="0.25">
      <c r="G25" s="15" t="s">
        <v>13</v>
      </c>
      <c r="H25" s="276">
        <v>107827</v>
      </c>
      <c r="I25" s="276"/>
      <c r="J25" s="277">
        <v>150093</v>
      </c>
      <c r="K25" s="277"/>
      <c r="L25" s="277">
        <v>257920</v>
      </c>
      <c r="M25" s="277"/>
    </row>
    <row r="26" spans="7:14" x14ac:dyDescent="0.25">
      <c r="G26" s="15" t="s">
        <v>16</v>
      </c>
      <c r="H26" s="276">
        <v>107827</v>
      </c>
      <c r="I26" s="276"/>
      <c r="J26" s="277">
        <v>257350</v>
      </c>
      <c r="K26" s="277"/>
      <c r="L26" s="277">
        <v>365177</v>
      </c>
      <c r="M26" s="277"/>
    </row>
    <row r="27" spans="7:14" ht="15.75" thickBot="1" x14ac:dyDescent="0.3">
      <c r="G27" s="22" t="s">
        <v>18</v>
      </c>
      <c r="H27" s="273">
        <v>107827</v>
      </c>
      <c r="I27" s="273"/>
      <c r="J27" s="274">
        <v>348148</v>
      </c>
      <c r="K27" s="274"/>
      <c r="L27" s="274">
        <v>455975</v>
      </c>
      <c r="M27" s="274"/>
    </row>
    <row r="28" spans="7:14" x14ac:dyDescent="0.25">
      <c r="G28" s="15"/>
      <c r="H28" s="15"/>
      <c r="I28" s="275"/>
      <c r="J28" s="275"/>
      <c r="K28" s="275"/>
      <c r="L28" s="275"/>
      <c r="M28" s="16"/>
    </row>
    <row r="29" spans="7:14" ht="15.75" x14ac:dyDescent="0.25">
      <c r="G29" s="23"/>
      <c r="H29" s="23"/>
      <c r="I29" s="23"/>
      <c r="J29" s="23"/>
      <c r="K29" s="23"/>
      <c r="L29" s="23"/>
      <c r="M29" s="23"/>
    </row>
    <row r="30" spans="7:14" x14ac:dyDescent="0.25">
      <c r="G30" s="26"/>
    </row>
    <row r="31" spans="7:14" x14ac:dyDescent="0.25">
      <c r="G31" s="30" t="s">
        <v>30</v>
      </c>
      <c r="H31" s="7"/>
    </row>
    <row r="32" spans="7:14" ht="15.75" thickBot="1" x14ac:dyDescent="0.3">
      <c r="G32" s="10"/>
      <c r="H32" s="280" t="s">
        <v>5</v>
      </c>
      <c r="I32" s="280"/>
      <c r="J32" s="281" t="s">
        <v>6</v>
      </c>
      <c r="K32" s="281"/>
      <c r="L32" s="281" t="s">
        <v>7</v>
      </c>
      <c r="M32" s="281"/>
    </row>
    <row r="33" spans="7:14" x14ac:dyDescent="0.25">
      <c r="G33" s="15" t="s">
        <v>10</v>
      </c>
      <c r="H33" s="278">
        <v>136550</v>
      </c>
      <c r="I33" s="278"/>
      <c r="J33" s="279">
        <v>100749</v>
      </c>
      <c r="K33" s="279"/>
      <c r="L33" s="279">
        <v>237251</v>
      </c>
      <c r="M33" s="279"/>
    </row>
    <row r="34" spans="7:14" x14ac:dyDescent="0.25">
      <c r="G34" s="15" t="s">
        <v>13</v>
      </c>
      <c r="H34" s="276">
        <v>136550</v>
      </c>
      <c r="I34" s="276"/>
      <c r="J34" s="277">
        <v>150072</v>
      </c>
      <c r="K34" s="277"/>
      <c r="L34" s="277">
        <v>286622</v>
      </c>
      <c r="M34" s="277"/>
    </row>
    <row r="35" spans="7:14" x14ac:dyDescent="0.25">
      <c r="G35" s="15" t="s">
        <v>16</v>
      </c>
      <c r="H35" s="276">
        <v>136550</v>
      </c>
      <c r="I35" s="276"/>
      <c r="J35" s="277">
        <v>257330</v>
      </c>
      <c r="K35" s="277"/>
      <c r="L35" s="277">
        <v>393880</v>
      </c>
      <c r="M35" s="277"/>
    </row>
    <row r="36" spans="7:14" ht="15.75" thickBot="1" x14ac:dyDescent="0.3">
      <c r="G36" s="22" t="s">
        <v>18</v>
      </c>
      <c r="H36" s="273">
        <v>136550</v>
      </c>
      <c r="I36" s="273"/>
      <c r="J36" s="274">
        <v>348127</v>
      </c>
      <c r="K36" s="274"/>
      <c r="L36" s="274">
        <v>484677</v>
      </c>
      <c r="M36" s="274"/>
      <c r="N36" s="21"/>
    </row>
    <row r="37" spans="7:14" x14ac:dyDescent="0.25">
      <c r="G37" s="15"/>
      <c r="H37" s="15"/>
      <c r="I37" s="275"/>
      <c r="J37" s="275"/>
      <c r="K37" s="275"/>
      <c r="L37" s="275"/>
      <c r="M37" s="16"/>
    </row>
    <row r="38" spans="7:14" ht="15.75" x14ac:dyDescent="0.25">
      <c r="G38" s="23"/>
      <c r="H38" s="23"/>
      <c r="I38" s="23"/>
      <c r="J38" s="23"/>
      <c r="K38" s="23"/>
      <c r="L38" s="23"/>
      <c r="M38" s="23"/>
    </row>
    <row r="39" spans="7:14" x14ac:dyDescent="0.25">
      <c r="G39" s="26"/>
    </row>
    <row r="40" spans="7:14" x14ac:dyDescent="0.25">
      <c r="G40" s="30" t="s">
        <v>31</v>
      </c>
      <c r="H40" s="7"/>
      <c r="I40" s="7"/>
    </row>
    <row r="41" spans="7:14" ht="15.75" thickBot="1" x14ac:dyDescent="0.3">
      <c r="G41" s="10"/>
      <c r="H41" s="280" t="s">
        <v>5</v>
      </c>
      <c r="I41" s="280"/>
      <c r="J41" s="281" t="s">
        <v>6</v>
      </c>
      <c r="K41" s="281"/>
      <c r="L41" s="281" t="s">
        <v>7</v>
      </c>
      <c r="M41" s="281"/>
    </row>
    <row r="42" spans="7:14" x14ac:dyDescent="0.25">
      <c r="G42" s="15" t="s">
        <v>10</v>
      </c>
      <c r="H42" s="278">
        <v>115843</v>
      </c>
      <c r="I42" s="278"/>
      <c r="J42" s="279">
        <v>100749</v>
      </c>
      <c r="K42" s="279"/>
      <c r="L42" s="279">
        <v>216592</v>
      </c>
      <c r="M42" s="279"/>
    </row>
    <row r="43" spans="7:14" x14ac:dyDescent="0.25">
      <c r="G43" s="15" t="s">
        <v>13</v>
      </c>
      <c r="H43" s="276">
        <v>115843</v>
      </c>
      <c r="I43" s="276"/>
      <c r="J43" s="277">
        <v>150120</v>
      </c>
      <c r="K43" s="277"/>
      <c r="L43" s="277">
        <v>265963</v>
      </c>
      <c r="M43" s="277"/>
    </row>
    <row r="44" spans="7:14" x14ac:dyDescent="0.25">
      <c r="G44" s="15" t="s">
        <v>16</v>
      </c>
      <c r="H44" s="276">
        <v>115843</v>
      </c>
      <c r="I44" s="276"/>
      <c r="J44" s="277">
        <v>257378</v>
      </c>
      <c r="K44" s="277"/>
      <c r="L44" s="277">
        <v>373221</v>
      </c>
      <c r="M44" s="277"/>
    </row>
    <row r="45" spans="7:14" ht="15.75" thickBot="1" x14ac:dyDescent="0.3">
      <c r="G45" s="22" t="s">
        <v>18</v>
      </c>
      <c r="H45" s="273">
        <v>115843</v>
      </c>
      <c r="I45" s="273"/>
      <c r="J45" s="274">
        <v>348175</v>
      </c>
      <c r="K45" s="274"/>
      <c r="L45" s="274">
        <v>464018</v>
      </c>
      <c r="M45" s="274"/>
    </row>
    <row r="46" spans="7:14" x14ac:dyDescent="0.25">
      <c r="G46" s="15"/>
      <c r="H46" s="15"/>
      <c r="I46" s="275"/>
      <c r="J46" s="275"/>
      <c r="K46" s="275"/>
      <c r="L46" s="275"/>
      <c r="M46" s="16"/>
    </row>
    <row r="47" spans="7:14" ht="15.75" x14ac:dyDescent="0.25">
      <c r="G47" s="23"/>
      <c r="H47" s="23"/>
      <c r="I47" s="23"/>
      <c r="J47" s="23"/>
      <c r="K47" s="23"/>
      <c r="L47" s="23"/>
      <c r="M47" s="23"/>
    </row>
    <row r="48" spans="7:14" x14ac:dyDescent="0.25">
      <c r="G48" s="29"/>
    </row>
  </sheetData>
  <mergeCells count="87">
    <mergeCell ref="H5:I5"/>
    <mergeCell ref="J5:K5"/>
    <mergeCell ref="L5:M5"/>
    <mergeCell ref="H6:I6"/>
    <mergeCell ref="J6:K6"/>
    <mergeCell ref="L6:M6"/>
    <mergeCell ref="H7:I7"/>
    <mergeCell ref="J7:K7"/>
    <mergeCell ref="L7:M7"/>
    <mergeCell ref="C8:C9"/>
    <mergeCell ref="D8:D9"/>
    <mergeCell ref="H8:I8"/>
    <mergeCell ref="J8:K8"/>
    <mergeCell ref="L8:M8"/>
    <mergeCell ref="H9:I9"/>
    <mergeCell ref="J9:K9"/>
    <mergeCell ref="L9:M9"/>
    <mergeCell ref="I10:J10"/>
    <mergeCell ref="K10:L10"/>
    <mergeCell ref="H14:I14"/>
    <mergeCell ref="J14:K14"/>
    <mergeCell ref="L14:M14"/>
    <mergeCell ref="H15:I15"/>
    <mergeCell ref="J15:K15"/>
    <mergeCell ref="L15:M15"/>
    <mergeCell ref="H16:I16"/>
    <mergeCell ref="J16:K16"/>
    <mergeCell ref="L16:M16"/>
    <mergeCell ref="H24:I24"/>
    <mergeCell ref="J24:K24"/>
    <mergeCell ref="L24:M24"/>
    <mergeCell ref="H17:I17"/>
    <mergeCell ref="J17:K17"/>
    <mergeCell ref="L17:M17"/>
    <mergeCell ref="H18:I18"/>
    <mergeCell ref="J18:K18"/>
    <mergeCell ref="L18:M18"/>
    <mergeCell ref="I19:J19"/>
    <mergeCell ref="K19:L19"/>
    <mergeCell ref="H23:I23"/>
    <mergeCell ref="J23:K23"/>
    <mergeCell ref="L23:M23"/>
    <mergeCell ref="H32:I32"/>
    <mergeCell ref="J32:K32"/>
    <mergeCell ref="L32:M32"/>
    <mergeCell ref="H25:I25"/>
    <mergeCell ref="J25:K25"/>
    <mergeCell ref="L25:M25"/>
    <mergeCell ref="H26:I26"/>
    <mergeCell ref="J26:K26"/>
    <mergeCell ref="L26:M26"/>
    <mergeCell ref="H27:I27"/>
    <mergeCell ref="J27:K27"/>
    <mergeCell ref="L27:M27"/>
    <mergeCell ref="I28:J28"/>
    <mergeCell ref="K28:L28"/>
    <mergeCell ref="H33:I33"/>
    <mergeCell ref="J33:K33"/>
    <mergeCell ref="L33:M33"/>
    <mergeCell ref="H34:I34"/>
    <mergeCell ref="J34:K34"/>
    <mergeCell ref="L34:M34"/>
    <mergeCell ref="H42:I42"/>
    <mergeCell ref="J42:K42"/>
    <mergeCell ref="L42:M42"/>
    <mergeCell ref="H35:I35"/>
    <mergeCell ref="J35:K35"/>
    <mergeCell ref="L35:M35"/>
    <mergeCell ref="H36:I36"/>
    <mergeCell ref="J36:K36"/>
    <mergeCell ref="L36:M36"/>
    <mergeCell ref="I37:J37"/>
    <mergeCell ref="K37:L37"/>
    <mergeCell ref="H41:I41"/>
    <mergeCell ref="J41:K41"/>
    <mergeCell ref="L41:M41"/>
    <mergeCell ref="H43:I43"/>
    <mergeCell ref="J43:K43"/>
    <mergeCell ref="L43:M43"/>
    <mergeCell ref="H44:I44"/>
    <mergeCell ref="J44:K44"/>
    <mergeCell ref="L44:M44"/>
    <mergeCell ref="H45:I45"/>
    <mergeCell ref="J45:K45"/>
    <mergeCell ref="L45:M45"/>
    <mergeCell ref="I46:J46"/>
    <mergeCell ref="K46:L46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2"/>
  <sheetViews>
    <sheetView workbookViewId="0"/>
  </sheetViews>
  <sheetFormatPr defaultColWidth="10.42578125" defaultRowHeight="15" x14ac:dyDescent="0.25"/>
  <cols>
    <col min="1" max="1" width="52" bestFit="1" customWidth="1"/>
    <col min="2" max="2" width="11.42578125" bestFit="1" customWidth="1"/>
    <col min="3" max="3" width="17.28515625" bestFit="1" customWidth="1"/>
    <col min="4" max="4" width="24.42578125" bestFit="1" customWidth="1"/>
  </cols>
  <sheetData>
    <row r="1" spans="1:4" x14ac:dyDescent="0.25">
      <c r="A1" s="96" t="s">
        <v>249</v>
      </c>
      <c r="B1" s="96"/>
      <c r="C1" s="96"/>
      <c r="D1" s="96"/>
    </row>
    <row r="2" spans="1:4" x14ac:dyDescent="0.25">
      <c r="A2" s="96"/>
      <c r="B2" s="96"/>
      <c r="C2" s="96"/>
      <c r="D2" s="96"/>
    </row>
    <row r="3" spans="1:4" x14ac:dyDescent="0.25">
      <c r="A3" s="123" t="s">
        <v>212</v>
      </c>
      <c r="B3" s="123" t="s">
        <v>102</v>
      </c>
      <c r="C3" s="123" t="s">
        <v>213</v>
      </c>
      <c r="D3" s="123" t="s">
        <v>214</v>
      </c>
    </row>
    <row r="4" spans="1:4" x14ac:dyDescent="0.25">
      <c r="A4" s="124" t="s">
        <v>215</v>
      </c>
      <c r="B4" s="124" t="s">
        <v>9</v>
      </c>
      <c r="C4" s="124">
        <v>145000</v>
      </c>
      <c r="D4" s="124" t="s">
        <v>216</v>
      </c>
    </row>
    <row r="5" spans="1:4" x14ac:dyDescent="0.25">
      <c r="A5" s="125" t="s">
        <v>217</v>
      </c>
      <c r="B5" s="125" t="s">
        <v>20</v>
      </c>
      <c r="C5" s="125">
        <v>145000</v>
      </c>
      <c r="D5" s="125" t="s">
        <v>216</v>
      </c>
    </row>
    <row r="6" spans="1:4" x14ac:dyDescent="0.25">
      <c r="A6" s="126" t="s">
        <v>218</v>
      </c>
      <c r="B6" s="126" t="s">
        <v>22</v>
      </c>
      <c r="C6" s="126">
        <v>145000</v>
      </c>
      <c r="D6" s="126" t="s">
        <v>216</v>
      </c>
    </row>
    <row r="7" spans="1:4" x14ac:dyDescent="0.25">
      <c r="A7" s="96"/>
      <c r="B7" s="96"/>
      <c r="C7" s="96"/>
      <c r="D7" s="96"/>
    </row>
    <row r="8" spans="1:4" x14ac:dyDescent="0.25">
      <c r="A8" s="96"/>
      <c r="B8" s="96"/>
      <c r="C8" s="96"/>
      <c r="D8" s="96"/>
    </row>
    <row r="9" spans="1:4" x14ac:dyDescent="0.25">
      <c r="A9" s="123" t="s">
        <v>219</v>
      </c>
      <c r="B9" s="123"/>
      <c r="C9" s="123" t="s">
        <v>213</v>
      </c>
      <c r="D9" s="123" t="s">
        <v>214</v>
      </c>
    </row>
    <row r="10" spans="1:4" x14ac:dyDescent="0.25">
      <c r="A10" s="127" t="s">
        <v>220</v>
      </c>
      <c r="B10" s="127" t="s">
        <v>221</v>
      </c>
      <c r="C10" s="128">
        <v>242259</v>
      </c>
      <c r="D10" s="127" t="s">
        <v>222</v>
      </c>
    </row>
    <row r="11" spans="1:4" x14ac:dyDescent="0.25">
      <c r="A11" s="127" t="s">
        <v>223</v>
      </c>
      <c r="B11" s="127" t="s">
        <v>224</v>
      </c>
      <c r="C11" s="128">
        <v>233673</v>
      </c>
      <c r="D11" s="127" t="s">
        <v>225</v>
      </c>
    </row>
    <row r="12" spans="1:4" x14ac:dyDescent="0.25">
      <c r="A12" s="127" t="s">
        <v>226</v>
      </c>
      <c r="B12" s="127" t="s">
        <v>227</v>
      </c>
      <c r="C12" s="128">
        <v>246305</v>
      </c>
      <c r="D12" s="127" t="s">
        <v>225</v>
      </c>
    </row>
    <row r="13" spans="1:4" x14ac:dyDescent="0.25">
      <c r="A13" s="127" t="s">
        <v>228</v>
      </c>
      <c r="B13" s="127" t="s">
        <v>229</v>
      </c>
      <c r="C13" s="128">
        <v>299749</v>
      </c>
      <c r="D13" s="127" t="s">
        <v>216</v>
      </c>
    </row>
    <row r="14" spans="1:4" x14ac:dyDescent="0.25">
      <c r="A14" s="127" t="s">
        <v>230</v>
      </c>
      <c r="B14" s="127" t="s">
        <v>231</v>
      </c>
      <c r="C14" s="129">
        <v>243152</v>
      </c>
      <c r="D14" s="127" t="s">
        <v>232</v>
      </c>
    </row>
    <row r="15" spans="1:4" x14ac:dyDescent="0.25">
      <c r="A15" s="127" t="s">
        <v>233</v>
      </c>
      <c r="B15" s="127" t="s">
        <v>234</v>
      </c>
      <c r="C15" s="129">
        <v>235305</v>
      </c>
      <c r="D15" s="127" t="s">
        <v>232</v>
      </c>
    </row>
    <row r="16" spans="1:4" x14ac:dyDescent="0.25">
      <c r="A16" s="96"/>
      <c r="B16" s="96"/>
      <c r="C16" s="96"/>
      <c r="D16" s="96"/>
    </row>
    <row r="17" spans="1:4" ht="84" x14ac:dyDescent="0.25">
      <c r="A17" s="130" t="s">
        <v>235</v>
      </c>
      <c r="B17" s="131"/>
      <c r="C17" s="131"/>
      <c r="D17" s="131"/>
    </row>
    <row r="18" spans="1:4" ht="36" x14ac:dyDescent="0.25">
      <c r="A18" s="132" t="s">
        <v>236</v>
      </c>
      <c r="B18" s="133"/>
      <c r="C18" s="133"/>
      <c r="D18" s="133"/>
    </row>
    <row r="19" spans="1:4" x14ac:dyDescent="0.25">
      <c r="A19" s="96"/>
      <c r="B19" s="96"/>
      <c r="C19" s="96"/>
      <c r="D19" s="96"/>
    </row>
    <row r="20" spans="1:4" x14ac:dyDescent="0.25">
      <c r="A20" s="96"/>
      <c r="B20" s="96"/>
      <c r="C20" s="96"/>
      <c r="D20" s="96"/>
    </row>
    <row r="21" spans="1:4" x14ac:dyDescent="0.25">
      <c r="A21" s="123" t="s">
        <v>237</v>
      </c>
      <c r="B21" s="123"/>
      <c r="C21" s="123" t="s">
        <v>238</v>
      </c>
      <c r="D21" s="123" t="s">
        <v>214</v>
      </c>
    </row>
    <row r="22" spans="1:4" x14ac:dyDescent="0.25">
      <c r="A22" s="127" t="s">
        <v>239</v>
      </c>
      <c r="B22" s="127"/>
      <c r="C22" s="127">
        <v>404429</v>
      </c>
      <c r="D22" s="127" t="s">
        <v>240</v>
      </c>
    </row>
    <row r="23" spans="1:4" x14ac:dyDescent="0.25">
      <c r="A23" s="127" t="s">
        <v>241</v>
      </c>
      <c r="B23" s="127"/>
      <c r="C23" s="127">
        <v>545746</v>
      </c>
      <c r="D23" s="127" t="s">
        <v>240</v>
      </c>
    </row>
    <row r="24" spans="1:4" x14ac:dyDescent="0.25">
      <c r="A24" s="127" t="s">
        <v>242</v>
      </c>
      <c r="B24" s="127"/>
      <c r="C24" s="127">
        <v>917634</v>
      </c>
      <c r="D24" s="127" t="s">
        <v>240</v>
      </c>
    </row>
    <row r="25" spans="1:4" x14ac:dyDescent="0.25">
      <c r="A25" s="127" t="s">
        <v>243</v>
      </c>
      <c r="B25" s="127"/>
      <c r="C25" s="127">
        <v>1289521</v>
      </c>
      <c r="D25" s="127" t="s">
        <v>240</v>
      </c>
    </row>
    <row r="26" spans="1:4" x14ac:dyDescent="0.25">
      <c r="A26" s="127"/>
      <c r="B26" s="127"/>
      <c r="C26" s="127"/>
      <c r="D26" s="127"/>
    </row>
    <row r="27" spans="1:4" x14ac:dyDescent="0.25">
      <c r="A27" s="127" t="s">
        <v>244</v>
      </c>
      <c r="B27" s="127"/>
      <c r="C27" s="127">
        <v>464429</v>
      </c>
      <c r="D27" s="127" t="s">
        <v>240</v>
      </c>
    </row>
    <row r="28" spans="1:4" x14ac:dyDescent="0.25">
      <c r="A28" s="127" t="s">
        <v>245</v>
      </c>
      <c r="B28" s="127"/>
      <c r="C28" s="127">
        <v>605746</v>
      </c>
      <c r="D28" s="127" t="s">
        <v>240</v>
      </c>
    </row>
    <row r="29" spans="1:4" x14ac:dyDescent="0.25">
      <c r="A29" s="127" t="s">
        <v>246</v>
      </c>
      <c r="B29" s="127"/>
      <c r="C29" s="127">
        <v>977634</v>
      </c>
      <c r="D29" s="127" t="s">
        <v>240</v>
      </c>
    </row>
    <row r="30" spans="1:4" x14ac:dyDescent="0.25">
      <c r="A30" s="127" t="s">
        <v>247</v>
      </c>
      <c r="B30" s="127"/>
      <c r="C30" s="127">
        <v>1349521</v>
      </c>
      <c r="D30" s="127" t="s">
        <v>240</v>
      </c>
    </row>
    <row r="31" spans="1:4" x14ac:dyDescent="0.25">
      <c r="A31" s="127"/>
      <c r="B31" s="127"/>
      <c r="C31" s="127"/>
      <c r="D31" s="127"/>
    </row>
    <row r="32" spans="1:4" x14ac:dyDescent="0.25">
      <c r="A32" s="127" t="s">
        <v>248</v>
      </c>
      <c r="B32" s="127"/>
      <c r="C32" s="127">
        <v>331170</v>
      </c>
      <c r="D32" s="127" t="s">
        <v>240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2"/>
  <sheetViews>
    <sheetView zoomScale="85" zoomScaleNormal="85" workbookViewId="0">
      <selection activeCell="G13" sqref="G13"/>
    </sheetView>
  </sheetViews>
  <sheetFormatPr defaultRowHeight="15" x14ac:dyDescent="0.25"/>
  <cols>
    <col min="1" max="1" width="33.5703125" bestFit="1" customWidth="1"/>
    <col min="2" max="2" width="32.7109375" bestFit="1" customWidth="1"/>
    <col min="3" max="3" width="8.85546875" bestFit="1" customWidth="1"/>
  </cols>
  <sheetData>
    <row r="1" spans="1:3" x14ac:dyDescent="0.25">
      <c r="A1" s="3"/>
      <c r="B1" s="3"/>
      <c r="C1" s="3"/>
    </row>
    <row r="2" spans="1:3" x14ac:dyDescent="0.25">
      <c r="A2" s="3" t="s">
        <v>153</v>
      </c>
      <c r="B2" s="3"/>
      <c r="C2" s="3"/>
    </row>
    <row r="3" spans="1:3" x14ac:dyDescent="0.25">
      <c r="A3" s="3"/>
      <c r="B3" s="3"/>
      <c r="C3" s="3"/>
    </row>
    <row r="4" spans="1:3" x14ac:dyDescent="0.25">
      <c r="A4" s="3"/>
      <c r="B4" s="3"/>
      <c r="C4" s="3"/>
    </row>
    <row r="5" spans="1:3" x14ac:dyDescent="0.25">
      <c r="A5" s="7" t="s">
        <v>102</v>
      </c>
      <c r="B5" s="7" t="s">
        <v>103</v>
      </c>
      <c r="C5" s="7" t="s">
        <v>101</v>
      </c>
    </row>
    <row r="6" spans="1:3" x14ac:dyDescent="0.25">
      <c r="A6" s="3" t="s">
        <v>9</v>
      </c>
      <c r="B6" s="3" t="s">
        <v>8</v>
      </c>
      <c r="C6" s="5">
        <v>150871</v>
      </c>
    </row>
    <row r="7" spans="1:3" x14ac:dyDescent="0.25">
      <c r="A7" s="3" t="s">
        <v>154</v>
      </c>
      <c r="B7" s="3" t="s">
        <v>155</v>
      </c>
      <c r="C7" s="5">
        <v>429560</v>
      </c>
    </row>
    <row r="8" spans="1:3" x14ac:dyDescent="0.25">
      <c r="A8" s="3"/>
      <c r="B8" s="3" t="s">
        <v>156</v>
      </c>
      <c r="C8" s="3"/>
    </row>
    <row r="9" spans="1:3" x14ac:dyDescent="0.25">
      <c r="A9" s="3" t="s">
        <v>154</v>
      </c>
      <c r="B9" s="3" t="s">
        <v>155</v>
      </c>
      <c r="C9" s="5">
        <v>273010</v>
      </c>
    </row>
    <row r="10" spans="1:3" x14ac:dyDescent="0.25">
      <c r="A10" s="3"/>
      <c r="B10" s="3" t="s">
        <v>157</v>
      </c>
      <c r="C10" s="3"/>
    </row>
    <row r="11" spans="1:3" x14ac:dyDescent="0.25">
      <c r="A11" s="3" t="s">
        <v>154</v>
      </c>
      <c r="B11" s="3" t="s">
        <v>155</v>
      </c>
      <c r="C11" s="5">
        <v>316216</v>
      </c>
    </row>
    <row r="12" spans="1:3" x14ac:dyDescent="0.25">
      <c r="A12" s="3"/>
      <c r="B12" s="3" t="s">
        <v>158</v>
      </c>
      <c r="C12" s="3"/>
    </row>
    <row r="13" spans="1:3" x14ac:dyDescent="0.25">
      <c r="A13" s="3" t="s">
        <v>154</v>
      </c>
      <c r="B13" s="3" t="s">
        <v>155</v>
      </c>
      <c r="C13" s="5">
        <v>266276</v>
      </c>
    </row>
    <row r="14" spans="1:3" x14ac:dyDescent="0.25">
      <c r="A14" s="3"/>
      <c r="B14" s="3" t="s">
        <v>159</v>
      </c>
      <c r="C14" s="3"/>
    </row>
    <row r="15" spans="1:3" x14ac:dyDescent="0.25">
      <c r="A15" s="3" t="s">
        <v>22</v>
      </c>
      <c r="B15" s="3" t="s">
        <v>21</v>
      </c>
      <c r="C15" s="5">
        <v>140255</v>
      </c>
    </row>
    <row r="16" spans="1:3" x14ac:dyDescent="0.25">
      <c r="A16" s="3" t="s">
        <v>160</v>
      </c>
      <c r="B16" s="3" t="s">
        <v>161</v>
      </c>
      <c r="C16" s="5">
        <v>200228</v>
      </c>
    </row>
    <row r="17" spans="1:3" x14ac:dyDescent="0.25">
      <c r="A17" s="3" t="s">
        <v>162</v>
      </c>
      <c r="B17" s="3" t="s">
        <v>163</v>
      </c>
      <c r="C17" s="5">
        <v>140338</v>
      </c>
    </row>
    <row r="18" spans="1:3" x14ac:dyDescent="0.25">
      <c r="A18" s="3"/>
      <c r="B18" s="3" t="s">
        <v>164</v>
      </c>
      <c r="C18" s="3"/>
    </row>
    <row r="19" spans="1:3" x14ac:dyDescent="0.25">
      <c r="A19" s="3" t="s">
        <v>165</v>
      </c>
      <c r="B19" s="3" t="s">
        <v>166</v>
      </c>
      <c r="C19" s="5">
        <v>140338</v>
      </c>
    </row>
    <row r="20" spans="1:3" x14ac:dyDescent="0.25">
      <c r="A20" s="3"/>
      <c r="B20" s="3" t="s">
        <v>167</v>
      </c>
      <c r="C20" s="3"/>
    </row>
    <row r="21" spans="1:3" x14ac:dyDescent="0.25">
      <c r="A21" s="3" t="s">
        <v>44</v>
      </c>
      <c r="B21" s="3" t="s">
        <v>168</v>
      </c>
      <c r="C21" s="5">
        <v>185249</v>
      </c>
    </row>
    <row r="22" spans="1:3" x14ac:dyDescent="0.25">
      <c r="A22" s="3"/>
      <c r="B22" s="3" t="s">
        <v>167</v>
      </c>
      <c r="C22" s="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workbookViewId="0">
      <selection activeCell="D10" sqref="D10"/>
    </sheetView>
  </sheetViews>
  <sheetFormatPr defaultRowHeight="15" x14ac:dyDescent="0.25"/>
  <cols>
    <col min="1" max="1" width="43.5703125" bestFit="1" customWidth="1"/>
    <col min="2" max="2" width="9.85546875" bestFit="1" customWidth="1"/>
    <col min="3" max="3" width="11.7109375" customWidth="1"/>
  </cols>
  <sheetData>
    <row r="1" spans="1:3" s="3" customFormat="1" x14ac:dyDescent="0.25">
      <c r="A1" s="3" t="s">
        <v>101</v>
      </c>
    </row>
    <row r="2" spans="1:3" x14ac:dyDescent="0.25">
      <c r="A2" s="61" t="s">
        <v>99</v>
      </c>
      <c r="B2">
        <v>133253</v>
      </c>
      <c r="C2" s="63"/>
    </row>
    <row r="3" spans="1:3" x14ac:dyDescent="0.25">
      <c r="A3" s="61" t="s">
        <v>100</v>
      </c>
      <c r="B3">
        <v>185000</v>
      </c>
      <c r="C3" s="6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workbookViewId="0">
      <selection activeCell="A12" sqref="A12"/>
    </sheetView>
  </sheetViews>
  <sheetFormatPr defaultRowHeight="15" x14ac:dyDescent="0.25"/>
  <cols>
    <col min="1" max="1" width="65.42578125" bestFit="1" customWidth="1"/>
    <col min="5" max="5" width="8.42578125" bestFit="1" customWidth="1"/>
  </cols>
  <sheetData>
    <row r="1" spans="1:6" ht="21" x14ac:dyDescent="0.35">
      <c r="A1" s="142" t="s">
        <v>292</v>
      </c>
      <c r="B1" s="96"/>
      <c r="C1" s="96"/>
      <c r="D1" s="96"/>
      <c r="E1" s="96"/>
      <c r="F1" s="96"/>
    </row>
    <row r="2" spans="1:6" x14ac:dyDescent="0.25">
      <c r="A2" s="96">
        <v>1</v>
      </c>
      <c r="B2" s="96"/>
      <c r="C2" s="96"/>
      <c r="D2" s="96"/>
      <c r="E2" s="96"/>
      <c r="F2" s="96"/>
    </row>
    <row r="3" spans="1:6" x14ac:dyDescent="0.25">
      <c r="A3" s="96"/>
      <c r="B3" s="96"/>
      <c r="C3" s="96"/>
      <c r="D3" s="96"/>
      <c r="E3" s="96"/>
      <c r="F3" s="96"/>
    </row>
    <row r="4" spans="1:6" x14ac:dyDescent="0.25">
      <c r="A4" s="96"/>
      <c r="B4" s="96"/>
      <c r="C4" s="96"/>
      <c r="D4" s="96"/>
      <c r="E4" s="96"/>
      <c r="F4" s="96"/>
    </row>
    <row r="5" spans="1:6" x14ac:dyDescent="0.25">
      <c r="A5" s="96"/>
      <c r="B5" s="96"/>
      <c r="C5" s="96"/>
      <c r="D5" s="96"/>
      <c r="E5" s="96"/>
      <c r="F5" s="96"/>
    </row>
    <row r="6" spans="1:6" ht="58.5" x14ac:dyDescent="0.25">
      <c r="A6" s="283" t="s">
        <v>293</v>
      </c>
      <c r="B6" s="283"/>
      <c r="C6" s="283"/>
      <c r="D6" s="284"/>
      <c r="E6" s="143" t="s">
        <v>294</v>
      </c>
      <c r="F6" s="96"/>
    </row>
    <row r="7" spans="1:6" ht="15.75" x14ac:dyDescent="0.3">
      <c r="A7" s="285" t="s">
        <v>295</v>
      </c>
      <c r="B7" s="285"/>
      <c r="C7" s="285"/>
      <c r="D7" s="285"/>
      <c r="E7" s="144">
        <v>101015</v>
      </c>
      <c r="F7" s="96"/>
    </row>
    <row r="8" spans="1:6" ht="15.75" x14ac:dyDescent="0.3">
      <c r="A8" s="145" t="s">
        <v>296</v>
      </c>
      <c r="B8" s="145"/>
      <c r="C8" s="145"/>
      <c r="D8" s="145"/>
      <c r="E8" s="144">
        <v>254345</v>
      </c>
      <c r="F8" s="96"/>
    </row>
    <row r="9" spans="1:6" ht="15.75" x14ac:dyDescent="0.3">
      <c r="A9" s="286" t="s">
        <v>297</v>
      </c>
      <c r="B9" s="286"/>
      <c r="C9" s="286"/>
      <c r="D9" s="286"/>
      <c r="E9" s="144">
        <v>145926</v>
      </c>
      <c r="F9" s="96"/>
    </row>
    <row r="10" spans="1:6" ht="15.75" x14ac:dyDescent="0.3">
      <c r="A10" s="285" t="s">
        <v>298</v>
      </c>
      <c r="B10" s="285"/>
      <c r="C10" s="285"/>
      <c r="D10" s="285"/>
      <c r="E10" s="144">
        <v>314145</v>
      </c>
      <c r="F10" s="96"/>
    </row>
    <row r="11" spans="1:6" x14ac:dyDescent="0.25">
      <c r="A11" s="96"/>
      <c r="B11" s="96"/>
      <c r="C11" s="96"/>
      <c r="D11" s="96"/>
      <c r="E11" s="96"/>
      <c r="F11" s="96"/>
    </row>
  </sheetData>
  <mergeCells count="4">
    <mergeCell ref="A6:D6"/>
    <mergeCell ref="A7:D7"/>
    <mergeCell ref="A9:D9"/>
    <mergeCell ref="A10:D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 xmlns="0ac6c7cc-1e19-4b9b-93e4-5c045a0a4e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E27476D809994C9F8CE51AFF1D4292" ma:contentTypeVersion="12" ma:contentTypeDescription="Skapa ett nytt dokument." ma:contentTypeScope="" ma:versionID="42a22e031f7775dfc902c3fd589c7a60">
  <xsd:schema xmlns:xsd="http://www.w3.org/2001/XMLSchema" xmlns:xs="http://www.w3.org/2001/XMLSchema" xmlns:p="http://schemas.microsoft.com/office/2006/metadata/properties" xmlns:ns2="0ac6c7cc-1e19-4b9b-93e4-5c045a0a4e04" xmlns:ns3="5f41a852-06ad-427a-acdb-cc79e20a0837" targetNamespace="http://schemas.microsoft.com/office/2006/metadata/properties" ma:root="true" ma:fieldsID="d95fd0e5755049b1a465e6a4405df316" ns2:_="" ns3:_="">
    <xsd:import namespace="0ac6c7cc-1e19-4b9b-93e4-5c045a0a4e04"/>
    <xsd:import namespace="5f41a852-06ad-427a-acdb-cc79e20a0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6c7cc-1e19-4b9b-93e4-5c045a0a4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SA" ma:index="12" nillable="true" ma:displayName="S" ma:format="DateOnly" ma:internalName="SA">
      <xsd:simpleType>
        <xsd:restriction base="dms:DateTim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1a852-06ad-427a-acdb-cc79e20a0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71F0BA-DE37-47B5-A401-057D1B762190}">
  <ds:schemaRefs>
    <ds:schemaRef ds:uri="5f41a852-06ad-427a-acdb-cc79e20a08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c6c7cc-1e19-4b9b-93e4-5c045a0a4e0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851B8E-81E4-49C4-952B-62828FFDD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A3A68A-84DA-4FBA-B362-D7EA46527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6c7cc-1e19-4b9b-93e4-5c045a0a4e04"/>
    <ds:schemaRef ds:uri="5f41a852-06ad-427a-acdb-cc79e20a0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28</vt:i4>
      </vt:variant>
    </vt:vector>
  </HeadingPairs>
  <TitlesOfParts>
    <vt:vector size="28" baseType="lpstr">
      <vt:lpstr>Botkyrka</vt:lpstr>
      <vt:lpstr>Danderyd</vt:lpstr>
      <vt:lpstr>Ekerö</vt:lpstr>
      <vt:lpstr>Haninge</vt:lpstr>
      <vt:lpstr>Huddinge</vt:lpstr>
      <vt:lpstr>Håbo</vt:lpstr>
      <vt:lpstr>Järfälla</vt:lpstr>
      <vt:lpstr>Lidingö</vt:lpstr>
      <vt:lpstr>Nacka</vt:lpstr>
      <vt:lpstr>Norrtälje</vt:lpstr>
      <vt:lpstr>Nynäshamn</vt:lpstr>
      <vt:lpstr>Salem</vt:lpstr>
      <vt:lpstr>Sigtuna</vt:lpstr>
      <vt:lpstr>SLL Berga</vt:lpstr>
      <vt:lpstr>Sollentuna</vt:lpstr>
      <vt:lpstr>Solna</vt:lpstr>
      <vt:lpstr>Stockholm </vt:lpstr>
      <vt:lpstr>Stockholm SÄR</vt:lpstr>
      <vt:lpstr>Sundbyberg</vt:lpstr>
      <vt:lpstr>Södertälje</vt:lpstr>
      <vt:lpstr>Tyresö</vt:lpstr>
      <vt:lpstr>Täby</vt:lpstr>
      <vt:lpstr>Upplands Bro</vt:lpstr>
      <vt:lpstr>Upplands Väsby</vt:lpstr>
      <vt:lpstr>Vallentuna</vt:lpstr>
      <vt:lpstr>Värmdö</vt:lpstr>
      <vt:lpstr>Österåker</vt:lpstr>
      <vt:lpstr>Gnesta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Rehnberg</dc:creator>
  <cp:lastModifiedBy>Eva Rehnberg</cp:lastModifiedBy>
  <cp:lastPrinted>2019-12-18T08:43:19Z</cp:lastPrinted>
  <dcterms:created xsi:type="dcterms:W3CDTF">2013-02-04T14:12:19Z</dcterms:created>
  <dcterms:modified xsi:type="dcterms:W3CDTF">2021-01-26T10:27:37Z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0x01010094E27476D809994C9F8CE51AFF1D4292</vt:lpwstr>
  </property>
</Properties>
</file>